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b3f78911dcb4ae/Paola Volpato - PMPP/PROJETOS/2023/MURO/"/>
    </mc:Choice>
  </mc:AlternateContent>
  <xr:revisionPtr revIDLastSave="794" documentId="8_{24F85DD0-0CE2-4E2B-BE4C-931868AF703B}" xr6:coauthVersionLast="47" xr6:coauthVersionMax="47" xr10:uidLastSave="{AE473F89-C27E-42E0-8B0E-2759DC1F3DBC}"/>
  <bookViews>
    <workbookView xWindow="-108" yWindow="-108" windowWidth="23256" windowHeight="12576" xr2:uid="{00000000-000D-0000-FFFF-FFFF00000000}"/>
  </bookViews>
  <sheets>
    <sheet name="ORÇAMENTO" sheetId="2" r:id="rId1"/>
    <sheet name="COMPOSIÇÕES" sheetId="6" r:id="rId2"/>
    <sheet name="CRONOGRAMA" sheetId="5" r:id="rId3"/>
  </sheets>
  <definedNames>
    <definedName name="_xlnm.Print_Area" localSheetId="1">COMPOSIÇÕES!$B$2:$G$26</definedName>
    <definedName name="_xlnm.Print_Area" localSheetId="0">ORÇAMENTO!$A$1:$I$41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G24" i="2" l="1"/>
  <c r="G25" i="6"/>
  <c r="I23" i="2" l="1"/>
  <c r="H23" i="2"/>
  <c r="G18" i="6"/>
  <c r="G19" i="6"/>
  <c r="G20" i="6"/>
  <c r="G17" i="6"/>
  <c r="G26" i="6"/>
  <c r="G24" i="6"/>
  <c r="G13" i="6"/>
  <c r="G12" i="6"/>
  <c r="G11" i="6"/>
  <c r="G10" i="6"/>
  <c r="G9" i="6"/>
  <c r="G8" i="6"/>
  <c r="G7" i="6"/>
  <c r="G21" i="6" l="1"/>
  <c r="G21" i="2" s="1"/>
  <c r="G14" i="6"/>
  <c r="G11" i="2" s="1"/>
  <c r="H11" i="2" s="1"/>
  <c r="I11" i="2" s="1"/>
  <c r="B9" i="5" l="1"/>
  <c r="H32" i="2"/>
  <c r="I32" i="2" s="1"/>
  <c r="H25" i="2" l="1"/>
  <c r="I25" i="2" s="1"/>
  <c r="H14" i="2"/>
  <c r="H13" i="2"/>
  <c r="I13" i="2" s="1"/>
  <c r="C33" i="2" l="1"/>
  <c r="C34" i="2"/>
  <c r="H34" i="2" s="1"/>
  <c r="I34" i="2" s="1"/>
  <c r="C14" i="2"/>
  <c r="I14" i="2" s="1"/>
  <c r="C12" i="2"/>
  <c r="H12" i="2" s="1"/>
  <c r="I12" i="2" s="1"/>
  <c r="D9" i="5" s="1"/>
  <c r="H9" i="5" l="1"/>
  <c r="J9" i="5"/>
  <c r="F9" i="5"/>
  <c r="B11" i="5"/>
  <c r="B10" i="5"/>
  <c r="C29" i="2"/>
  <c r="H29" i="2" s="1"/>
  <c r="I29" i="2" s="1"/>
  <c r="C30" i="2"/>
  <c r="H30" i="2" s="1"/>
  <c r="I30" i="2" s="1"/>
  <c r="C31" i="2"/>
  <c r="H31" i="2" s="1"/>
  <c r="I31" i="2" s="1"/>
  <c r="H33" i="2"/>
  <c r="I33" i="2" s="1"/>
  <c r="C28" i="2"/>
  <c r="C18" i="2"/>
  <c r="C19" i="2"/>
  <c r="C20" i="2"/>
  <c r="C21" i="2"/>
  <c r="C22" i="2"/>
  <c r="H22" i="2" s="1"/>
  <c r="I22" i="2" s="1"/>
  <c r="C24" i="2"/>
  <c r="H24" i="2" s="1"/>
  <c r="I24" i="2" s="1"/>
  <c r="C17" i="2"/>
  <c r="F21" i="2"/>
  <c r="F18" i="2"/>
  <c r="L9" i="5" l="1"/>
  <c r="K9" i="5" s="1"/>
  <c r="H18" i="2"/>
  <c r="I18" i="2" s="1"/>
  <c r="H17" i="2" l="1"/>
  <c r="I17" i="2" s="1"/>
  <c r="H21" i="2" l="1"/>
  <c r="I21" i="2" s="1"/>
  <c r="H28" i="2"/>
  <c r="H20" i="2"/>
  <c r="H19" i="2"/>
  <c r="I19" i="2" s="1"/>
  <c r="I28" i="2" l="1"/>
  <c r="I20" i="2"/>
  <c r="I26" i="2" s="1"/>
  <c r="I35" i="2" l="1"/>
  <c r="D11" i="5" s="1"/>
  <c r="D10" i="5"/>
  <c r="D12" i="5" s="1"/>
  <c r="I36" i="2" l="1"/>
  <c r="F11" i="5"/>
  <c r="H11" i="5"/>
  <c r="J11" i="5"/>
  <c r="J10" i="5"/>
  <c r="H10" i="5"/>
  <c r="F10" i="5"/>
  <c r="F12" i="5" l="1"/>
  <c r="J12" i="5"/>
  <c r="H12" i="5"/>
  <c r="L11" i="5"/>
  <c r="K11" i="5" s="1"/>
  <c r="L10" i="5"/>
  <c r="K10" i="5" s="1"/>
  <c r="L12" i="5" l="1"/>
  <c r="K12" i="5" s="1"/>
  <c r="I12" i="5"/>
  <c r="G12" i="5"/>
  <c r="E12" i="5"/>
</calcChain>
</file>

<file path=xl/sharedStrings.xml><?xml version="1.0" encoding="utf-8"?>
<sst xmlns="http://schemas.openxmlformats.org/spreadsheetml/2006/main" count="198" uniqueCount="139">
  <si>
    <t>BDI (%)</t>
  </si>
  <si>
    <t>________________________________________________________</t>
  </si>
  <si>
    <t>1.1</t>
  </si>
  <si>
    <t>ESTADO DE SANTA CATARINA</t>
  </si>
  <si>
    <t>PREFEITURA MUNICIPAL DE PINHEIRO PRETO</t>
  </si>
  <si>
    <t>PINHEIRO PRETO - SC</t>
  </si>
  <si>
    <t>M²</t>
  </si>
  <si>
    <t>2.1</t>
  </si>
  <si>
    <t>Paola Volpato
Engenheira Civil  CREA/SC 159000-4</t>
  </si>
  <si>
    <t>1.2</t>
  </si>
  <si>
    <t>PLANILHA DE ORÇAMENTO DISCRIMINADA</t>
  </si>
  <si>
    <t xml:space="preserve">REFERENCIAIS UTILIZADOS COMO BASE:  </t>
  </si>
  <si>
    <t>VALOR TOTAL</t>
  </si>
  <si>
    <t>Gilberto Chiarani
Prefeito Municipal</t>
  </si>
  <si>
    <t>M³</t>
  </si>
  <si>
    <t>TOTAL GERAL</t>
  </si>
  <si>
    <t>ITEM</t>
  </si>
  <si>
    <t>REFERÊNCIA</t>
  </si>
  <si>
    <t>DESCRIÇÃO</t>
  </si>
  <si>
    <t>UNID.</t>
  </si>
  <si>
    <t>QTDE</t>
  </si>
  <si>
    <t>VALOR UNITÁRIO</t>
  </si>
  <si>
    <t>KG</t>
  </si>
  <si>
    <t>H</t>
  </si>
  <si>
    <t>1.3</t>
  </si>
  <si>
    <t>CUSTO UNITÁRIO</t>
  </si>
  <si>
    <t>Total do Item</t>
  </si>
  <si>
    <t>M</t>
  </si>
  <si>
    <t>UN.</t>
  </si>
  <si>
    <t xml:space="preserve">BDI </t>
  </si>
  <si>
    <t>2.2</t>
  </si>
  <si>
    <t>1.4</t>
  </si>
  <si>
    <t>CRONOGRAMA FÍSICO FINANCEIRO</t>
  </si>
  <si>
    <t xml:space="preserve">ITEM </t>
  </si>
  <si>
    <t>DISCRIMINAÇÃO</t>
  </si>
  <si>
    <t>MÊS 01 - 30 DIAS</t>
  </si>
  <si>
    <t>MÊS 02 - 60 DIAS</t>
  </si>
  <si>
    <t>ACUMULADO</t>
  </si>
  <si>
    <t>%</t>
  </si>
  <si>
    <t>R$</t>
  </si>
  <si>
    <t>TOTAL</t>
  </si>
  <si>
    <t xml:space="preserve">Paola Volpato
Engenheira Civil </t>
  </si>
  <si>
    <t xml:space="preserve"> CREA/SC 159000-4</t>
  </si>
  <si>
    <t>OBRA: MURO DE CONTENÇÃO EM CONCRETO ARMADO NA AV. MARECHAL CASTELO BRANCO</t>
  </si>
  <si>
    <t>MÊS 03 - 90 DIAS</t>
  </si>
  <si>
    <t>MURO</t>
  </si>
  <si>
    <t>DRENAGEM</t>
  </si>
  <si>
    <t>ARMAÇÃO DE CORTINA DE CONTENÇÃO EM CONCRETO ARMADO, COM AÇO CA-50 DE 10 MM - MONTAGEM. AF_07/2019</t>
  </si>
  <si>
    <t>ARMAÇÃO DE CORTINA DE CONTENÇÃO EM CONCRETO ARMADO, COM AÇO CA-50 DE 12,5 MM - MONTAGEM</t>
  </si>
  <si>
    <t>ARMAÇÃO DE CORTINA DE CONTENÇÃO EM CONCRETO ARMADO, COM AÇO CA-50 DE 16 MM</t>
  </si>
  <si>
    <t>SINAPI - 100344</t>
  </si>
  <si>
    <t>SINAPI - 100345</t>
  </si>
  <si>
    <t>SINAPI - 100346</t>
  </si>
  <si>
    <t>FABRICAÇÃO, MONTAGEM E DESMONTAGEM DE FÔRMA PARA CORTINA DE CONTENÇÃO, EM CHAPA DE MADEIRA COMPENSADA PLASTIFICADA, E = 18 MM, 10 UTILIZAÇÕES</t>
  </si>
  <si>
    <t>SINAPI - 100341</t>
  </si>
  <si>
    <t>ENCHIMENTO DE BRITA PARA DRENO, LANÇAMENTO MECANIZADO</t>
  </si>
  <si>
    <t>SINAPI - 102717</t>
  </si>
  <si>
    <t>ENCHIMENTO DE AREIA PARA DRENO, LANÇAMENTO MECANIZADO</t>
  </si>
  <si>
    <t>SINAPI - 102716</t>
  </si>
  <si>
    <t>DRENO EM MURO DE CONTENÇÃO, EXECUTADO NO PÉ DO MURO, COM TUBO DE PEAD CORRUGADO FLEXÍVEL PERFURADO, ENCHIMENTO COM BRITA, ENVOLVIDO COM MANTA GEOTÊXTIL.</t>
  </si>
  <si>
    <t>2.3</t>
  </si>
  <si>
    <t>2.4</t>
  </si>
  <si>
    <t>2.5</t>
  </si>
  <si>
    <t>DRENO BARBACÃ, DN 50 MM, COM MATERIAL DRENANTE</t>
  </si>
  <si>
    <t>SINAPI - 102726</t>
  </si>
  <si>
    <t>IMPERMEABILIZAÇÃO DE SUPERFÍCIE COM EMULSÃO ASFÁLTICA, 2 DEMÃOS</t>
  </si>
  <si>
    <t>SINAPI - 98557</t>
  </si>
  <si>
    <t>MONTAGEM DE ARMADURA TRANSVERSAL DE ESTACAS DE SEÇÃO CIRCULAR, DIÂMETRO = 5,0 MM</t>
  </si>
  <si>
    <t>SINAPI - 95583</t>
  </si>
  <si>
    <t>CHUMBADOR DE ACO, DIAMETRO 5/8", COMPRIMENTO 6", COM PORCA</t>
  </si>
  <si>
    <t>SERVIÇOS PRELIMINARES</t>
  </si>
  <si>
    <t>TUBO DE CONCRETO PARA REDES COLETORAS DE ÁGUAS PLUVIAIS, DIÂMETRO DE 600 MM, JUNTA RÍGIDA</t>
  </si>
  <si>
    <t>SINAPI - 92212</t>
  </si>
  <si>
    <t>2.6</t>
  </si>
  <si>
    <t>Demolição do muro atual</t>
  </si>
  <si>
    <t>ESCAVAÇÃO VERTICAL A CÉU ABERTO, EM OBRAS DE EDIFICAÇÃO, INCLUINDO CARGA, DESCARGA E TRANSPORTE, EM SOLO DE 1ª CATEGORIA COM ESCAVADEIRA HIDRÁULICA (CAÇAMBA: 0,8 M³ / 111 HP), FROTA DE 4 CAMINHÕES BASCULANTES DE 14 M³, DMT DE 1,5 KM E VELOCIDADE MÉDIA 18KM/H. AF_05/2020</t>
  </si>
  <si>
    <t>Escavação do talude</t>
  </si>
  <si>
    <t>SINAPI - 101210</t>
  </si>
  <si>
    <t>MONTAGEM E DESMONTAGEM DE ANDAIME TUBULAR TIPO TORRE (EXCLUSIVE ANDAIME E LIMPEZA)</t>
  </si>
  <si>
    <t>SINAPI - 97064</t>
  </si>
  <si>
    <t>REATERRO MECANIZADO DE VALA COM ESCAVADEIRA HIDRÁULICA (CAPACIDADE DA CAÇAMBA: 0,8 M³ / POTÊNCIA: 111 HP), LARGURA DE 1,5 A 2,5 M, PROFUNDIDADE DE 3,0 A 4,5 M, COM SOLO (SEM SUBSTITUIÇÃO) DE 1ª CATEGORIA EM LOCAIS COM BAIXO NÍVEL DE INTERFERÊNCIA. AF_04/2016</t>
  </si>
  <si>
    <t>SINAPI - 93371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</si>
  <si>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</si>
  <si>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</si>
  <si>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</si>
  <si>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</si>
  <si>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</si>
  <si>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</si>
  <si>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</si>
  <si>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</si>
  <si>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</si>
  <si>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TRANSPORTE COM CAMINHÃO BASCULANTE DE 10 M³, EM VIA URBANA PAVIMENTADA, DMT ATÉ 30 KM (UNIDADE: M3XKM)</t>
  </si>
  <si>
    <t>Transporte areia e brita não inclusas no valor da SINAPI itens anteriores</t>
  </si>
  <si>
    <t>SINAPI - 95875</t>
  </si>
  <si>
    <t>M³xKM</t>
  </si>
  <si>
    <t>SINAPI - NÃO DESONERADO - 02/2023</t>
  </si>
  <si>
    <t>SINAPI - 102897</t>
  </si>
  <si>
    <t>ESCAVADEIRA HIDRÁULICA SOBRE ESTEIRA, PESO OPERACIONAL ENTRE 22,00 E 23,50 T, POTÊNCIA NOMINAL 139 HP, COM MARTELO ROMPEDOR HIDRÁULICO 1700 KG - MATERIAIS NA OPERAÇÃO - DEMOLIÇÃO DO MURO ATUAL</t>
  </si>
  <si>
    <t>SINAPI - 102723</t>
  </si>
  <si>
    <t>PLACA DE OBRA EM CHAPA DE ACO GALVANIZADO</t>
  </si>
  <si>
    <t>COMPOSIÇÃO 01</t>
  </si>
  <si>
    <t>COMPOSIÇÕES</t>
  </si>
  <si>
    <t>PLACA DE OBRA EM CHAPA DE AÇO GALVANIZADO</t>
  </si>
  <si>
    <t>4417 - SINAPI-I</t>
  </si>
  <si>
    <t>SARRAFO NAO APARELHADO *2,5 X 7* CM, EM MACARANDUBA, ANGELIM OU EQUIVALENTE DA REGIAO -  BRUTA</t>
  </si>
  <si>
    <t>4491 - SINAPI-I</t>
  </si>
  <si>
    <t>PONTALETE *7,5 X 7,5* CM EM PINUS, MISTA OU EQUIVALENTE DA REGIAO - BRUTA</t>
  </si>
  <si>
    <t>4813 - SINAPI-I</t>
  </si>
  <si>
    <t>PLACA DE OBRA (PARA CONSTRUCAO CIVIL) EM CHAPA GALVANIZADA *N. 22*, ADESIVADA, DE *2,4 X 1,2* M (SEM POSTES PARA FIXACAO)</t>
  </si>
  <si>
    <t xml:space="preserve">M2    </t>
  </si>
  <si>
    <t>5075 - SINAPI-I</t>
  </si>
  <si>
    <t>PREGO DE ACO POLIDO COM CABECA 18 X 30 (2 3/4 X 10)</t>
  </si>
  <si>
    <t>88262 - SINAPI</t>
  </si>
  <si>
    <t>CARPINTEIRO DE FORMAS COM ENCARGOS COMPLEMENTARES</t>
  </si>
  <si>
    <t>88316 - SINAPI</t>
  </si>
  <si>
    <t>SERVENTE COM ENCARGOS COMPLEMENTARES</t>
  </si>
  <si>
    <t>94962 - SINAPI</t>
  </si>
  <si>
    <t>CONCRETO MAGRO PARA LASTRO, TRAÇO 1:4,5:4,5 (EM MASSA SECA DE CIMENTO/ AREIA MÉDIA/ BRITA 1) - PREPARO MECÂNICO COM BETONEIRA 400 L. AF_05/2021</t>
  </si>
  <si>
    <t>M3</t>
  </si>
  <si>
    <t>COMPOSIÇÃO 02</t>
  </si>
  <si>
    <t>CHP</t>
  </si>
  <si>
    <t>CHI</t>
  </si>
  <si>
    <t>COMPOSIÇÃO 03</t>
  </si>
  <si>
    <t>CHUMBADOR</t>
  </si>
  <si>
    <t xml:space="preserve">11975 - SINAPI-I </t>
  </si>
  <si>
    <t>CONCRETAGEM DE CORTINA DE CONTENÇÃO, ATRAVÉS DE BOMBA - LANÇAMENTO, ADENSAMENTO E ACABAMENTO</t>
  </si>
  <si>
    <t>88309 - SINAPI</t>
  </si>
  <si>
    <t>90586 - SINAPI</t>
  </si>
  <si>
    <t>90587 - SINAPI</t>
  </si>
  <si>
    <t xml:space="preserve">1524 - SINAPI-I </t>
  </si>
  <si>
    <t>CONCRETO USINADO BOMBEAVEL, CLASSE DE RESISTENCIA C20, COM BRITA 0 E 1, SLUMP = 100 +/- 20 MM, INCLUI SERVICO DE BOMBEAMENTO (NBR 8953)</t>
  </si>
  <si>
    <t>PEDREIRO COM ENCARGOS COMPLEMENTARES</t>
  </si>
  <si>
    <t>VIBRADOR DE IMERSÃO, DIÂMETRO DE PONTEIRA 45MM, MOTOR ELÉTRICO TRIFÁSICO POTÊNCIA DE 2 CV - CHP DIURNO</t>
  </si>
  <si>
    <t>VIBRADOR DE IMERSÃO, DIÂMETRO DE PONTEIRA 45MM, MOTOR ELÉTRICO TRIFÁSICO POTÊNCIA DE 2 CV - CHI DIURNO</t>
  </si>
  <si>
    <t>CONCRETAGEM DE CORTINA DE CONTENÇÃO, ATRAVÉS DE BOMBA   LANÇAMENTO, ADENSAMENTO E ACABAMENTO - Fck 20 MPa</t>
  </si>
  <si>
    <t>ESCORAMENTO METÁLICO TUBULAR GALVANIZADO PARA FORMAS COM CAPACIDADE DE 2.100 A 750 KG POR UNIDADE - REGULÁVEL DE 3,0 A 4,5 M - UTILIZAÇÃO DE 20 VEZES - FORNECIMENTO, INSTALAÇÃO E RETIRADA</t>
  </si>
  <si>
    <t>2.9</t>
  </si>
  <si>
    <t>SICRO - 2106232</t>
  </si>
  <si>
    <t>1 escora/m na largura e na altura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</si>
</sst>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#,##0.00&quot; &quot;;#,##0.00&quot; &quot;;&quot;-&quot;#&quot; &quot;;&quot; &quot;@&quot; &quot;"/>
    <numFmt numFmtId="167" formatCode="0.0000"/>
    <numFmt numFmtId="168" formatCode="0.00000"/>
    <numFmt numFmtId="169" formatCode="0.000000"/>
    <numFmt numFmtId="170" formatCode="_-&quot;R$&quot;\ * #,##0.00_-;\-&quot;R$&quot;\ * #,##0.00_-;_-&quot;R$&quot;\ * &quot;-&quot;??????_-;_-@_-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166" fontId="7" fillId="0" borderId="0" applyFont="0" applyBorder="0" applyProtection="0"/>
    <xf numFmtId="44" fontId="3" fillId="0" borderId="0" applyFont="0" applyFill="0" applyBorder="0" applyAlignment="0" applyProtection="0"/>
    <xf numFmtId="164" fontId="2" fillId="0" borderId="0" applyNumberFormat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0">
    <xf numFmtId="0" fontId="0" fillId="0" borderId="0" xfId="0"/>
    <xf numFmtId="0" fontId="11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4" fontId="5" fillId="0" borderId="0" xfId="11" applyFont="1" applyAlignment="1">
      <alignment horizontal="left" vertical="center"/>
    </xf>
    <xf numFmtId="43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44" fontId="5" fillId="0" borderId="0" xfId="11" applyFont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11" fillId="0" borderId="13" xfId="12" applyNumberFormat="1" applyFont="1" applyBorder="1" applyAlignment="1">
      <alignment horizontal="left" vertical="center"/>
    </xf>
    <xf numFmtId="2" fontId="11" fillId="0" borderId="15" xfId="12" applyNumberFormat="1" applyFont="1" applyBorder="1" applyAlignment="1">
      <alignment horizontal="left" vertical="center"/>
    </xf>
    <xf numFmtId="2" fontId="11" fillId="0" borderId="6" xfId="12" applyNumberFormat="1" applyFont="1" applyBorder="1" applyAlignment="1">
      <alignment horizontal="left" vertical="center"/>
    </xf>
    <xf numFmtId="2" fontId="2" fillId="4" borderId="5" xfId="12" applyNumberFormat="1" applyFont="1" applyFill="1" applyBorder="1" applyAlignment="1">
      <alignment horizontal="left" vertical="center" wrapText="1"/>
    </xf>
    <xf numFmtId="2" fontId="2" fillId="4" borderId="10" xfId="12" applyNumberFormat="1" applyFont="1" applyFill="1" applyBorder="1" applyAlignment="1">
      <alignment horizontal="left" vertical="center" wrapText="1"/>
    </xf>
    <xf numFmtId="2" fontId="5" fillId="0" borderId="0" xfId="12" applyNumberFormat="1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1" applyFont="1" applyBorder="1" applyAlignment="1">
      <alignment horizontal="left" vertical="center" wrapText="1"/>
    </xf>
    <xf numFmtId="44" fontId="10" fillId="0" borderId="3" xfId="11" applyFont="1" applyFill="1" applyBorder="1" applyAlignment="1">
      <alignment horizontal="left" vertical="center"/>
    </xf>
    <xf numFmtId="44" fontId="9" fillId="0" borderId="4" xfId="11" applyFont="1" applyFill="1" applyBorder="1" applyAlignment="1">
      <alignment horizontal="left" vertical="center"/>
    </xf>
    <xf numFmtId="44" fontId="9" fillId="0" borderId="3" xfId="1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12" applyNumberFormat="1" applyFont="1" applyFill="1" applyBorder="1" applyAlignment="1">
      <alignment horizontal="center" vertical="center"/>
    </xf>
    <xf numFmtId="44" fontId="4" fillId="3" borderId="1" xfId="1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8" fillId="0" borderId="4" xfId="11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2" fontId="9" fillId="0" borderId="25" xfId="12" applyNumberFormat="1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/>
    </xf>
    <xf numFmtId="44" fontId="9" fillId="0" borderId="25" xfId="11" applyFont="1" applyBorder="1" applyAlignment="1">
      <alignment horizontal="left" vertical="center" wrapText="1"/>
    </xf>
    <xf numFmtId="44" fontId="10" fillId="0" borderId="25" xfId="11" applyFont="1" applyFill="1" applyBorder="1" applyAlignment="1">
      <alignment horizontal="left" vertical="center"/>
    </xf>
    <xf numFmtId="44" fontId="9" fillId="0" borderId="26" xfId="11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2" fontId="5" fillId="0" borderId="0" xfId="12" applyNumberFormat="1" applyFont="1" applyBorder="1" applyAlignment="1">
      <alignment horizontal="left" vertical="center"/>
    </xf>
    <xf numFmtId="44" fontId="5" fillId="0" borderId="0" xfId="11" applyFont="1" applyBorder="1" applyAlignment="1">
      <alignment horizontal="left" vertical="center" wrapText="1"/>
    </xf>
    <xf numFmtId="44" fontId="5" fillId="0" borderId="0" xfId="11" applyFont="1" applyBorder="1" applyAlignment="1">
      <alignment horizontal="left" vertic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5" fillId="3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9" fontId="18" fillId="0" borderId="3" xfId="12" applyFont="1" applyFill="1" applyBorder="1" applyAlignment="1">
      <alignment horizontal="center" vertical="center"/>
    </xf>
    <xf numFmtId="165" fontId="18" fillId="0" borderId="3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20" fillId="2" borderId="29" xfId="0" applyFont="1" applyFill="1" applyBorder="1"/>
    <xf numFmtId="165" fontId="20" fillId="2" borderId="29" xfId="0" applyNumberFormat="1" applyFont="1" applyFill="1" applyBorder="1" applyAlignment="1">
      <alignment horizontal="center" vertical="center" wrapText="1"/>
    </xf>
    <xf numFmtId="9" fontId="15" fillId="2" borderId="29" xfId="12" applyFont="1" applyFill="1" applyBorder="1" applyAlignment="1">
      <alignment horizontal="center" vertical="center"/>
    </xf>
    <xf numFmtId="165" fontId="15" fillId="2" borderId="29" xfId="0" applyNumberFormat="1" applyFont="1" applyFill="1" applyBorder="1" applyAlignment="1" applyProtection="1">
      <alignment horizontal="center" vertical="center"/>
      <protection locked="0"/>
    </xf>
    <xf numFmtId="165" fontId="15" fillId="2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9" fontId="18" fillId="0" borderId="2" xfId="12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9" fontId="15" fillId="2" borderId="28" xfId="1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9" fillId="0" borderId="25" xfId="0" applyNumberFormat="1" applyFont="1" applyBorder="1" applyAlignment="1" applyProtection="1">
      <alignment horizontal="center" vertical="center"/>
      <protection locked="0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2" fontId="9" fillId="0" borderId="2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0" xfId="0" applyNumberFormat="1" applyFont="1" applyAlignment="1">
      <alignment horizontal="center" vertical="center" wrapText="1"/>
    </xf>
    <xf numFmtId="9" fontId="15" fillId="0" borderId="0" xfId="12" applyFont="1" applyFill="1" applyBorder="1" applyAlignment="1">
      <alignment horizontal="center" vertical="center"/>
    </xf>
    <xf numFmtId="165" fontId="1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2" fontId="18" fillId="0" borderId="29" xfId="0" applyNumberFormat="1" applyFont="1" applyBorder="1" applyAlignment="1">
      <alignment horizontal="center" vertical="center"/>
    </xf>
    <xf numFmtId="165" fontId="18" fillId="0" borderId="2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/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44" fontId="10" fillId="0" borderId="0" xfId="11" applyFont="1" applyFill="1" applyBorder="1" applyAlignment="1">
      <alignment vertical="center"/>
    </xf>
    <xf numFmtId="44" fontId="10" fillId="0" borderId="35" xfId="11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44" fontId="10" fillId="0" borderId="3" xfId="11" applyFont="1" applyFill="1" applyBorder="1" applyAlignment="1">
      <alignment vertical="center"/>
    </xf>
    <xf numFmtId="44" fontId="10" fillId="0" borderId="37" xfId="11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167" fontId="10" fillId="0" borderId="25" xfId="0" applyNumberFormat="1" applyFont="1" applyBorder="1" applyAlignment="1">
      <alignment horizontal="center" vertical="center" wrapText="1"/>
    </xf>
    <xf numFmtId="44" fontId="10" fillId="0" borderId="25" xfId="11" applyFont="1" applyFill="1" applyBorder="1" applyAlignment="1">
      <alignment vertical="center"/>
    </xf>
    <xf numFmtId="44" fontId="10" fillId="0" borderId="39" xfId="11" applyFont="1" applyBorder="1" applyAlignment="1">
      <alignment vertical="center"/>
    </xf>
    <xf numFmtId="44" fontId="10" fillId="0" borderId="3" xfId="11" applyFont="1" applyBorder="1" applyAlignment="1">
      <alignment vertical="center"/>
    </xf>
    <xf numFmtId="0" fontId="22" fillId="6" borderId="2" xfId="0" applyFont="1" applyFill="1" applyBorder="1" applyAlignment="1">
      <alignment horizontal="right" vertical="center" wrapText="1"/>
    </xf>
    <xf numFmtId="44" fontId="22" fillId="6" borderId="37" xfId="11" applyFont="1" applyFill="1" applyBorder="1" applyAlignment="1">
      <alignment horizontal="center" vertical="center" wrapText="1"/>
    </xf>
    <xf numFmtId="0" fontId="10" fillId="5" borderId="0" xfId="0" applyFont="1" applyFill="1"/>
    <xf numFmtId="0" fontId="22" fillId="2" borderId="3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10" fillId="5" borderId="8" xfId="0" applyFont="1" applyFill="1" applyBorder="1"/>
    <xf numFmtId="0" fontId="10" fillId="5" borderId="9" xfId="0" applyFont="1" applyFill="1" applyBorder="1"/>
    <xf numFmtId="0" fontId="9" fillId="0" borderId="38" xfId="0" applyFont="1" applyBorder="1" applyAlignment="1">
      <alignment horizontal="center" vertical="center"/>
    </xf>
    <xf numFmtId="44" fontId="22" fillId="6" borderId="12" xfId="11" applyFont="1" applyFill="1" applyBorder="1" applyAlignment="1">
      <alignment horizontal="center" vertical="center" wrapText="1"/>
    </xf>
    <xf numFmtId="168" fontId="10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0" fontId="10" fillId="0" borderId="9" xfId="0" applyNumberFormat="1" applyFont="1" applyBorder="1" applyAlignment="1">
      <alignment vertical="center"/>
    </xf>
    <xf numFmtId="170" fontId="10" fillId="0" borderId="9" xfId="0" applyNumberFormat="1" applyFont="1" applyBorder="1"/>
    <xf numFmtId="0" fontId="22" fillId="6" borderId="17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wrapText="1"/>
    </xf>
    <xf numFmtId="16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22" fillId="6" borderId="28" xfId="0" applyFont="1" applyFill="1" applyBorder="1" applyAlignment="1">
      <alignment horizontal="right" vertical="center" wrapText="1"/>
    </xf>
    <xf numFmtId="44" fontId="22" fillId="6" borderId="35" xfId="11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/>
    </xf>
    <xf numFmtId="0" fontId="22" fillId="5" borderId="3" xfId="0" applyFont="1" applyFill="1" applyBorder="1" applyAlignment="1">
      <alignment horizontal="right" vertical="center" wrapText="1"/>
    </xf>
    <xf numFmtId="44" fontId="22" fillId="5" borderId="37" xfId="11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/>
    </xf>
    <xf numFmtId="0" fontId="10" fillId="5" borderId="11" xfId="0" applyFont="1" applyFill="1" applyBorder="1" applyAlignment="1">
      <alignment wrapText="1"/>
    </xf>
    <xf numFmtId="0" fontId="10" fillId="5" borderId="11" xfId="0" applyFont="1" applyFill="1" applyBorder="1" applyAlignment="1">
      <alignment horizontal="center"/>
    </xf>
    <xf numFmtId="0" fontId="10" fillId="5" borderId="11" xfId="0" applyFont="1" applyFill="1" applyBorder="1"/>
    <xf numFmtId="0" fontId="10" fillId="5" borderId="10" xfId="0" applyFont="1" applyFill="1" applyBorder="1"/>
    <xf numFmtId="170" fontId="10" fillId="0" borderId="37" xfId="0" applyNumberFormat="1" applyFont="1" applyBorder="1"/>
    <xf numFmtId="44" fontId="4" fillId="3" borderId="4" xfId="11" applyFont="1" applyFill="1" applyBorder="1" applyAlignment="1">
      <alignment horizontal="left" vertical="center"/>
    </xf>
    <xf numFmtId="2" fontId="11" fillId="0" borderId="0" xfId="12" applyNumberFormat="1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44" fontId="13" fillId="4" borderId="18" xfId="11" applyFont="1" applyFill="1" applyBorder="1" applyAlignment="1">
      <alignment horizontal="center" vertical="center" wrapText="1"/>
    </xf>
    <xf numFmtId="44" fontId="13" fillId="4" borderId="17" xfId="11" applyFont="1" applyFill="1" applyBorder="1" applyAlignment="1">
      <alignment horizontal="center" vertical="center" wrapText="1"/>
    </xf>
    <xf numFmtId="10" fontId="13" fillId="4" borderId="7" xfId="11" applyNumberFormat="1" applyFont="1" applyFill="1" applyBorder="1" applyAlignment="1">
      <alignment horizontal="center" vertical="center" wrapText="1"/>
    </xf>
    <xf numFmtId="44" fontId="13" fillId="4" borderId="12" xfId="1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3" borderId="2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2" fontId="9" fillId="0" borderId="25" xfId="12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vertical="center"/>
    </xf>
    <xf numFmtId="2" fontId="9" fillId="0" borderId="25" xfId="0" applyNumberFormat="1" applyFont="1" applyFill="1" applyBorder="1" applyAlignment="1">
      <alignment horizontal="center" vertical="center"/>
    </xf>
    <xf numFmtId="44" fontId="9" fillId="0" borderId="25" xfId="1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</cellXfs>
  <cellStyles count="14">
    <cellStyle name="Excel_BuiltIn_Comma" xfId="3" xr:uid="{A0E6F5C9-A133-43FB-8C73-619209DB39D5}"/>
    <cellStyle name="Moeda" xfId="11" builtinId="4"/>
    <cellStyle name="Moeda 2" xfId="2" xr:uid="{00000000-0005-0000-0000-000000000000}"/>
    <cellStyle name="Moeda 2 2" xfId="5" xr:uid="{48BFFBF1-B136-4EE1-8449-79F58292645E}"/>
    <cellStyle name="Moeda 3" xfId="4" xr:uid="{CBE34557-05A4-4313-A537-2EEEB2925771}"/>
    <cellStyle name="Moeda 7" xfId="13" xr:uid="{F9C162B4-6A13-4773-BACC-87849D381C9D}"/>
    <cellStyle name="Normal" xfId="0" builtinId="0"/>
    <cellStyle name="Normal 2" xfId="1" xr:uid="{00000000-0005-0000-0000-000002000000}"/>
    <cellStyle name="Normal 3" xfId="6" xr:uid="{0EBB6FBC-8DBA-493E-A219-E8EF869A4DB9}"/>
    <cellStyle name="Porcentagem" xfId="12" builtinId="5"/>
    <cellStyle name="Vírgula 2" xfId="8" xr:uid="{F583F89C-4DFE-4971-92C5-E1404171FD6A}"/>
    <cellStyle name="Vírgula 2 2" xfId="9" xr:uid="{97D20CBE-B9A8-4E31-B04E-C791040AC960}"/>
    <cellStyle name="Vírgula 3" xfId="10" xr:uid="{8CBE046D-216D-41D2-8467-76F42BB5E4E5}"/>
    <cellStyle name="Vírgula 4" xfId="7" xr:uid="{694C88BC-312E-4F1F-AD51-079A63F60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136606</xdr:colOff>
      <xdr:row>0</xdr:row>
      <xdr:rowOff>31750</xdr:rowOff>
    </xdr:from>
    <xdr:to>
      <xdr:col>1</xdr:col>
      <xdr:colOff>866470</xdr:colOff>
      <xdr:row>4</xdr:row>
      <xdr:rowOff>158749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C28AE8-8AAF-4047-BC48-951A1818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06" y="31750"/>
          <a:ext cx="1121447" cy="1058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73272</xdr:colOff>
      <xdr:row>1</xdr:row>
      <xdr:rowOff>36632</xdr:rowOff>
    </xdr:from>
    <xdr:to>
      <xdr:col>1</xdr:col>
      <xdr:colOff>609600</xdr:colOff>
      <xdr:row>3</xdr:row>
      <xdr:rowOff>106988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A3C373-4CFD-4C44-AE78-D782A66D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22" y="198557"/>
          <a:ext cx="536328" cy="651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221456</xdr:colOff>
      <xdr:row>0</xdr:row>
      <xdr:rowOff>19050</xdr:rowOff>
    </xdr:from>
    <xdr:to>
      <xdr:col>1</xdr:col>
      <xdr:colOff>1190625</xdr:colOff>
      <xdr:row>4</xdr:row>
      <xdr:rowOff>73754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486FF8-DAA6-4866-A0AA-7B68C8388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6" y="19050"/>
          <a:ext cx="1388269" cy="114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tabSelected="1" topLeftCell="A35" zoomScale="90" zoomScaleNormal="90" workbookViewId="0">
      <selection activeCell="A41" sqref="A1:I41"/>
    </sheetView>
  </sheetViews>
  <sheetFormatPr defaultRowHeight="13.2" x14ac:dyDescent="0.3"/>
  <cols>
    <col min="1" max="1" width="5.88671875" style="3" customWidth="1"/>
    <col min="2" max="2" width="17.109375" style="28" customWidth="1"/>
    <col min="3" max="3" width="6" style="19" hidden="1" customWidth="1"/>
    <col min="4" max="4" width="67.33203125" style="3" bestFit="1" customWidth="1"/>
    <col min="5" max="5" width="7" style="79" customWidth="1"/>
    <col min="6" max="6" width="10.109375" style="28" customWidth="1"/>
    <col min="7" max="7" width="13.109375" style="8" customWidth="1"/>
    <col min="8" max="8" width="12.6640625" style="4" bestFit="1" customWidth="1"/>
    <col min="9" max="9" width="16.88671875" style="4" customWidth="1"/>
    <col min="10" max="10" width="9.109375" style="3"/>
    <col min="11" max="11" width="16.109375" style="3" customWidth="1"/>
    <col min="12" max="12" width="36.6640625" style="79" customWidth="1"/>
    <col min="13" max="13" width="21.44140625" style="3" customWidth="1"/>
    <col min="14" max="14" width="15.44140625" style="3" bestFit="1" customWidth="1"/>
    <col min="15" max="248" width="9.109375" style="3"/>
    <col min="249" max="249" width="5" style="3" customWidth="1"/>
    <col min="250" max="250" width="22" style="3" bestFit="1" customWidth="1"/>
    <col min="251" max="251" width="8.88671875" style="3" bestFit="1" customWidth="1"/>
    <col min="252" max="252" width="116.88671875" style="3" bestFit="1" customWidth="1"/>
    <col min="253" max="253" width="8.44140625" style="3" customWidth="1"/>
    <col min="254" max="254" width="9.88671875" style="3" bestFit="1" customWidth="1"/>
    <col min="255" max="255" width="16.109375" style="3" bestFit="1" customWidth="1"/>
    <col min="256" max="257" width="15.6640625" style="3" customWidth="1"/>
    <col min="258" max="258" width="9.109375" style="3"/>
    <col min="259" max="259" width="15.6640625" style="3" bestFit="1" customWidth="1"/>
    <col min="260" max="260" width="9.109375" style="3"/>
    <col min="261" max="261" width="21.44140625" style="3" bestFit="1" customWidth="1"/>
    <col min="262" max="504" width="9.109375" style="3"/>
    <col min="505" max="505" width="5" style="3" customWidth="1"/>
    <col min="506" max="506" width="22" style="3" bestFit="1" customWidth="1"/>
    <col min="507" max="507" width="8.88671875" style="3" bestFit="1" customWidth="1"/>
    <col min="508" max="508" width="116.88671875" style="3" bestFit="1" customWidth="1"/>
    <col min="509" max="509" width="8.44140625" style="3" customWidth="1"/>
    <col min="510" max="510" width="9.88671875" style="3" bestFit="1" customWidth="1"/>
    <col min="511" max="511" width="16.109375" style="3" bestFit="1" customWidth="1"/>
    <col min="512" max="513" width="15.6640625" style="3" customWidth="1"/>
    <col min="514" max="514" width="9.109375" style="3"/>
    <col min="515" max="515" width="15.6640625" style="3" bestFit="1" customWidth="1"/>
    <col min="516" max="516" width="9.109375" style="3"/>
    <col min="517" max="517" width="21.44140625" style="3" bestFit="1" customWidth="1"/>
    <col min="518" max="760" width="9.109375" style="3"/>
    <col min="761" max="761" width="5" style="3" customWidth="1"/>
    <col min="762" max="762" width="22" style="3" bestFit="1" customWidth="1"/>
    <col min="763" max="763" width="8.88671875" style="3" bestFit="1" customWidth="1"/>
    <col min="764" max="764" width="116.88671875" style="3" bestFit="1" customWidth="1"/>
    <col min="765" max="765" width="8.44140625" style="3" customWidth="1"/>
    <col min="766" max="766" width="9.88671875" style="3" bestFit="1" customWidth="1"/>
    <col min="767" max="767" width="16.109375" style="3" bestFit="1" customWidth="1"/>
    <col min="768" max="769" width="15.6640625" style="3" customWidth="1"/>
    <col min="770" max="770" width="9.109375" style="3"/>
    <col min="771" max="771" width="15.6640625" style="3" bestFit="1" customWidth="1"/>
    <col min="772" max="772" width="9.109375" style="3"/>
    <col min="773" max="773" width="21.44140625" style="3" bestFit="1" customWidth="1"/>
    <col min="774" max="1016" width="9.109375" style="3"/>
    <col min="1017" max="1017" width="5" style="3" customWidth="1"/>
    <col min="1018" max="1018" width="22" style="3" bestFit="1" customWidth="1"/>
    <col min="1019" max="1019" width="8.88671875" style="3" bestFit="1" customWidth="1"/>
    <col min="1020" max="1020" width="116.88671875" style="3" bestFit="1" customWidth="1"/>
    <col min="1021" max="1021" width="8.44140625" style="3" customWidth="1"/>
    <col min="1022" max="1022" width="9.88671875" style="3" bestFit="1" customWidth="1"/>
    <col min="1023" max="1023" width="16.109375" style="3" bestFit="1" customWidth="1"/>
    <col min="1024" max="1025" width="15.6640625" style="3" customWidth="1"/>
    <col min="1026" max="1026" width="9.109375" style="3"/>
    <col min="1027" max="1027" width="15.6640625" style="3" bestFit="1" customWidth="1"/>
    <col min="1028" max="1028" width="9.109375" style="3"/>
    <col min="1029" max="1029" width="21.44140625" style="3" bestFit="1" customWidth="1"/>
    <col min="1030" max="1272" width="9.109375" style="3"/>
    <col min="1273" max="1273" width="5" style="3" customWidth="1"/>
    <col min="1274" max="1274" width="22" style="3" bestFit="1" customWidth="1"/>
    <col min="1275" max="1275" width="8.88671875" style="3" bestFit="1" customWidth="1"/>
    <col min="1276" max="1276" width="116.88671875" style="3" bestFit="1" customWidth="1"/>
    <col min="1277" max="1277" width="8.44140625" style="3" customWidth="1"/>
    <col min="1278" max="1278" width="9.88671875" style="3" bestFit="1" customWidth="1"/>
    <col min="1279" max="1279" width="16.109375" style="3" bestFit="1" customWidth="1"/>
    <col min="1280" max="1281" width="15.6640625" style="3" customWidth="1"/>
    <col min="1282" max="1282" width="9.109375" style="3"/>
    <col min="1283" max="1283" width="15.6640625" style="3" bestFit="1" customWidth="1"/>
    <col min="1284" max="1284" width="9.109375" style="3"/>
    <col min="1285" max="1285" width="21.44140625" style="3" bestFit="1" customWidth="1"/>
    <col min="1286" max="1528" width="9.109375" style="3"/>
    <col min="1529" max="1529" width="5" style="3" customWidth="1"/>
    <col min="1530" max="1530" width="22" style="3" bestFit="1" customWidth="1"/>
    <col min="1531" max="1531" width="8.88671875" style="3" bestFit="1" customWidth="1"/>
    <col min="1532" max="1532" width="116.88671875" style="3" bestFit="1" customWidth="1"/>
    <col min="1533" max="1533" width="8.44140625" style="3" customWidth="1"/>
    <col min="1534" max="1534" width="9.88671875" style="3" bestFit="1" customWidth="1"/>
    <col min="1535" max="1535" width="16.109375" style="3" bestFit="1" customWidth="1"/>
    <col min="1536" max="1537" width="15.6640625" style="3" customWidth="1"/>
    <col min="1538" max="1538" width="9.109375" style="3"/>
    <col min="1539" max="1539" width="15.6640625" style="3" bestFit="1" customWidth="1"/>
    <col min="1540" max="1540" width="9.109375" style="3"/>
    <col min="1541" max="1541" width="21.44140625" style="3" bestFit="1" customWidth="1"/>
    <col min="1542" max="1784" width="9.109375" style="3"/>
    <col min="1785" max="1785" width="5" style="3" customWidth="1"/>
    <col min="1786" max="1786" width="22" style="3" bestFit="1" customWidth="1"/>
    <col min="1787" max="1787" width="8.88671875" style="3" bestFit="1" customWidth="1"/>
    <col min="1788" max="1788" width="116.88671875" style="3" bestFit="1" customWidth="1"/>
    <col min="1789" max="1789" width="8.44140625" style="3" customWidth="1"/>
    <col min="1790" max="1790" width="9.88671875" style="3" bestFit="1" customWidth="1"/>
    <col min="1791" max="1791" width="16.109375" style="3" bestFit="1" customWidth="1"/>
    <col min="1792" max="1793" width="15.6640625" style="3" customWidth="1"/>
    <col min="1794" max="1794" width="9.109375" style="3"/>
    <col min="1795" max="1795" width="15.6640625" style="3" bestFit="1" customWidth="1"/>
    <col min="1796" max="1796" width="9.109375" style="3"/>
    <col min="1797" max="1797" width="21.44140625" style="3" bestFit="1" customWidth="1"/>
    <col min="1798" max="2040" width="9.109375" style="3"/>
    <col min="2041" max="2041" width="5" style="3" customWidth="1"/>
    <col min="2042" max="2042" width="22" style="3" bestFit="1" customWidth="1"/>
    <col min="2043" max="2043" width="8.88671875" style="3" bestFit="1" customWidth="1"/>
    <col min="2044" max="2044" width="116.88671875" style="3" bestFit="1" customWidth="1"/>
    <col min="2045" max="2045" width="8.44140625" style="3" customWidth="1"/>
    <col min="2046" max="2046" width="9.88671875" style="3" bestFit="1" customWidth="1"/>
    <col min="2047" max="2047" width="16.109375" style="3" bestFit="1" customWidth="1"/>
    <col min="2048" max="2049" width="15.6640625" style="3" customWidth="1"/>
    <col min="2050" max="2050" width="9.109375" style="3"/>
    <col min="2051" max="2051" width="15.6640625" style="3" bestFit="1" customWidth="1"/>
    <col min="2052" max="2052" width="9.109375" style="3"/>
    <col min="2053" max="2053" width="21.44140625" style="3" bestFit="1" customWidth="1"/>
    <col min="2054" max="2296" width="9.109375" style="3"/>
    <col min="2297" max="2297" width="5" style="3" customWidth="1"/>
    <col min="2298" max="2298" width="22" style="3" bestFit="1" customWidth="1"/>
    <col min="2299" max="2299" width="8.88671875" style="3" bestFit="1" customWidth="1"/>
    <col min="2300" max="2300" width="116.88671875" style="3" bestFit="1" customWidth="1"/>
    <col min="2301" max="2301" width="8.44140625" style="3" customWidth="1"/>
    <col min="2302" max="2302" width="9.88671875" style="3" bestFit="1" customWidth="1"/>
    <col min="2303" max="2303" width="16.109375" style="3" bestFit="1" customWidth="1"/>
    <col min="2304" max="2305" width="15.6640625" style="3" customWidth="1"/>
    <col min="2306" max="2306" width="9.109375" style="3"/>
    <col min="2307" max="2307" width="15.6640625" style="3" bestFit="1" customWidth="1"/>
    <col min="2308" max="2308" width="9.109375" style="3"/>
    <col min="2309" max="2309" width="21.44140625" style="3" bestFit="1" customWidth="1"/>
    <col min="2310" max="2552" width="9.109375" style="3"/>
    <col min="2553" max="2553" width="5" style="3" customWidth="1"/>
    <col min="2554" max="2554" width="22" style="3" bestFit="1" customWidth="1"/>
    <col min="2555" max="2555" width="8.88671875" style="3" bestFit="1" customWidth="1"/>
    <col min="2556" max="2556" width="116.88671875" style="3" bestFit="1" customWidth="1"/>
    <col min="2557" max="2557" width="8.44140625" style="3" customWidth="1"/>
    <col min="2558" max="2558" width="9.88671875" style="3" bestFit="1" customWidth="1"/>
    <col min="2559" max="2559" width="16.109375" style="3" bestFit="1" customWidth="1"/>
    <col min="2560" max="2561" width="15.6640625" style="3" customWidth="1"/>
    <col min="2562" max="2562" width="9.109375" style="3"/>
    <col min="2563" max="2563" width="15.6640625" style="3" bestFit="1" customWidth="1"/>
    <col min="2564" max="2564" width="9.109375" style="3"/>
    <col min="2565" max="2565" width="21.44140625" style="3" bestFit="1" customWidth="1"/>
    <col min="2566" max="2808" width="9.109375" style="3"/>
    <col min="2809" max="2809" width="5" style="3" customWidth="1"/>
    <col min="2810" max="2810" width="22" style="3" bestFit="1" customWidth="1"/>
    <col min="2811" max="2811" width="8.88671875" style="3" bestFit="1" customWidth="1"/>
    <col min="2812" max="2812" width="116.88671875" style="3" bestFit="1" customWidth="1"/>
    <col min="2813" max="2813" width="8.44140625" style="3" customWidth="1"/>
    <col min="2814" max="2814" width="9.88671875" style="3" bestFit="1" customWidth="1"/>
    <col min="2815" max="2815" width="16.109375" style="3" bestFit="1" customWidth="1"/>
    <col min="2816" max="2817" width="15.6640625" style="3" customWidth="1"/>
    <col min="2818" max="2818" width="9.109375" style="3"/>
    <col min="2819" max="2819" width="15.6640625" style="3" bestFit="1" customWidth="1"/>
    <col min="2820" max="2820" width="9.109375" style="3"/>
    <col min="2821" max="2821" width="21.44140625" style="3" bestFit="1" customWidth="1"/>
    <col min="2822" max="3064" width="9.109375" style="3"/>
    <col min="3065" max="3065" width="5" style="3" customWidth="1"/>
    <col min="3066" max="3066" width="22" style="3" bestFit="1" customWidth="1"/>
    <col min="3067" max="3067" width="8.88671875" style="3" bestFit="1" customWidth="1"/>
    <col min="3068" max="3068" width="116.88671875" style="3" bestFit="1" customWidth="1"/>
    <col min="3069" max="3069" width="8.44140625" style="3" customWidth="1"/>
    <col min="3070" max="3070" width="9.88671875" style="3" bestFit="1" customWidth="1"/>
    <col min="3071" max="3071" width="16.109375" style="3" bestFit="1" customWidth="1"/>
    <col min="3072" max="3073" width="15.6640625" style="3" customWidth="1"/>
    <col min="3074" max="3074" width="9.109375" style="3"/>
    <col min="3075" max="3075" width="15.6640625" style="3" bestFit="1" customWidth="1"/>
    <col min="3076" max="3076" width="9.109375" style="3"/>
    <col min="3077" max="3077" width="21.44140625" style="3" bestFit="1" customWidth="1"/>
    <col min="3078" max="3320" width="9.109375" style="3"/>
    <col min="3321" max="3321" width="5" style="3" customWidth="1"/>
    <col min="3322" max="3322" width="22" style="3" bestFit="1" customWidth="1"/>
    <col min="3323" max="3323" width="8.88671875" style="3" bestFit="1" customWidth="1"/>
    <col min="3324" max="3324" width="116.88671875" style="3" bestFit="1" customWidth="1"/>
    <col min="3325" max="3325" width="8.44140625" style="3" customWidth="1"/>
    <col min="3326" max="3326" width="9.88671875" style="3" bestFit="1" customWidth="1"/>
    <col min="3327" max="3327" width="16.109375" style="3" bestFit="1" customWidth="1"/>
    <col min="3328" max="3329" width="15.6640625" style="3" customWidth="1"/>
    <col min="3330" max="3330" width="9.109375" style="3"/>
    <col min="3331" max="3331" width="15.6640625" style="3" bestFit="1" customWidth="1"/>
    <col min="3332" max="3332" width="9.109375" style="3"/>
    <col min="3333" max="3333" width="21.44140625" style="3" bestFit="1" customWidth="1"/>
    <col min="3334" max="3576" width="9.109375" style="3"/>
    <col min="3577" max="3577" width="5" style="3" customWidth="1"/>
    <col min="3578" max="3578" width="22" style="3" bestFit="1" customWidth="1"/>
    <col min="3579" max="3579" width="8.88671875" style="3" bestFit="1" customWidth="1"/>
    <col min="3580" max="3580" width="116.88671875" style="3" bestFit="1" customWidth="1"/>
    <col min="3581" max="3581" width="8.44140625" style="3" customWidth="1"/>
    <col min="3582" max="3582" width="9.88671875" style="3" bestFit="1" customWidth="1"/>
    <col min="3583" max="3583" width="16.109375" style="3" bestFit="1" customWidth="1"/>
    <col min="3584" max="3585" width="15.6640625" style="3" customWidth="1"/>
    <col min="3586" max="3586" width="9.109375" style="3"/>
    <col min="3587" max="3587" width="15.6640625" style="3" bestFit="1" customWidth="1"/>
    <col min="3588" max="3588" width="9.109375" style="3"/>
    <col min="3589" max="3589" width="21.44140625" style="3" bestFit="1" customWidth="1"/>
    <col min="3590" max="3832" width="9.109375" style="3"/>
    <col min="3833" max="3833" width="5" style="3" customWidth="1"/>
    <col min="3834" max="3834" width="22" style="3" bestFit="1" customWidth="1"/>
    <col min="3835" max="3835" width="8.88671875" style="3" bestFit="1" customWidth="1"/>
    <col min="3836" max="3836" width="116.88671875" style="3" bestFit="1" customWidth="1"/>
    <col min="3837" max="3837" width="8.44140625" style="3" customWidth="1"/>
    <col min="3838" max="3838" width="9.88671875" style="3" bestFit="1" customWidth="1"/>
    <col min="3839" max="3839" width="16.109375" style="3" bestFit="1" customWidth="1"/>
    <col min="3840" max="3841" width="15.6640625" style="3" customWidth="1"/>
    <col min="3842" max="3842" width="9.109375" style="3"/>
    <col min="3843" max="3843" width="15.6640625" style="3" bestFit="1" customWidth="1"/>
    <col min="3844" max="3844" width="9.109375" style="3"/>
    <col min="3845" max="3845" width="21.44140625" style="3" bestFit="1" customWidth="1"/>
    <col min="3846" max="4088" width="9.109375" style="3"/>
    <col min="4089" max="4089" width="5" style="3" customWidth="1"/>
    <col min="4090" max="4090" width="22" style="3" bestFit="1" customWidth="1"/>
    <col min="4091" max="4091" width="8.88671875" style="3" bestFit="1" customWidth="1"/>
    <col min="4092" max="4092" width="116.88671875" style="3" bestFit="1" customWidth="1"/>
    <col min="4093" max="4093" width="8.44140625" style="3" customWidth="1"/>
    <col min="4094" max="4094" width="9.88671875" style="3" bestFit="1" customWidth="1"/>
    <col min="4095" max="4095" width="16.109375" style="3" bestFit="1" customWidth="1"/>
    <col min="4096" max="4097" width="15.6640625" style="3" customWidth="1"/>
    <col min="4098" max="4098" width="9.109375" style="3"/>
    <col min="4099" max="4099" width="15.6640625" style="3" bestFit="1" customWidth="1"/>
    <col min="4100" max="4100" width="9.109375" style="3"/>
    <col min="4101" max="4101" width="21.44140625" style="3" bestFit="1" customWidth="1"/>
    <col min="4102" max="4344" width="9.109375" style="3"/>
    <col min="4345" max="4345" width="5" style="3" customWidth="1"/>
    <col min="4346" max="4346" width="22" style="3" bestFit="1" customWidth="1"/>
    <col min="4347" max="4347" width="8.88671875" style="3" bestFit="1" customWidth="1"/>
    <col min="4348" max="4348" width="116.88671875" style="3" bestFit="1" customWidth="1"/>
    <col min="4349" max="4349" width="8.44140625" style="3" customWidth="1"/>
    <col min="4350" max="4350" width="9.88671875" style="3" bestFit="1" customWidth="1"/>
    <col min="4351" max="4351" width="16.109375" style="3" bestFit="1" customWidth="1"/>
    <col min="4352" max="4353" width="15.6640625" style="3" customWidth="1"/>
    <col min="4354" max="4354" width="9.109375" style="3"/>
    <col min="4355" max="4355" width="15.6640625" style="3" bestFit="1" customWidth="1"/>
    <col min="4356" max="4356" width="9.109375" style="3"/>
    <col min="4357" max="4357" width="21.44140625" style="3" bestFit="1" customWidth="1"/>
    <col min="4358" max="4600" width="9.109375" style="3"/>
    <col min="4601" max="4601" width="5" style="3" customWidth="1"/>
    <col min="4602" max="4602" width="22" style="3" bestFit="1" customWidth="1"/>
    <col min="4603" max="4603" width="8.88671875" style="3" bestFit="1" customWidth="1"/>
    <col min="4604" max="4604" width="116.88671875" style="3" bestFit="1" customWidth="1"/>
    <col min="4605" max="4605" width="8.44140625" style="3" customWidth="1"/>
    <col min="4606" max="4606" width="9.88671875" style="3" bestFit="1" customWidth="1"/>
    <col min="4607" max="4607" width="16.109375" style="3" bestFit="1" customWidth="1"/>
    <col min="4608" max="4609" width="15.6640625" style="3" customWidth="1"/>
    <col min="4610" max="4610" width="9.109375" style="3"/>
    <col min="4611" max="4611" width="15.6640625" style="3" bestFit="1" customWidth="1"/>
    <col min="4612" max="4612" width="9.109375" style="3"/>
    <col min="4613" max="4613" width="21.44140625" style="3" bestFit="1" customWidth="1"/>
    <col min="4614" max="4856" width="9.109375" style="3"/>
    <col min="4857" max="4857" width="5" style="3" customWidth="1"/>
    <col min="4858" max="4858" width="22" style="3" bestFit="1" customWidth="1"/>
    <col min="4859" max="4859" width="8.88671875" style="3" bestFit="1" customWidth="1"/>
    <col min="4860" max="4860" width="116.88671875" style="3" bestFit="1" customWidth="1"/>
    <col min="4861" max="4861" width="8.44140625" style="3" customWidth="1"/>
    <col min="4862" max="4862" width="9.88671875" style="3" bestFit="1" customWidth="1"/>
    <col min="4863" max="4863" width="16.109375" style="3" bestFit="1" customWidth="1"/>
    <col min="4864" max="4865" width="15.6640625" style="3" customWidth="1"/>
    <col min="4866" max="4866" width="9.109375" style="3"/>
    <col min="4867" max="4867" width="15.6640625" style="3" bestFit="1" customWidth="1"/>
    <col min="4868" max="4868" width="9.109375" style="3"/>
    <col min="4869" max="4869" width="21.44140625" style="3" bestFit="1" customWidth="1"/>
    <col min="4870" max="5112" width="9.109375" style="3"/>
    <col min="5113" max="5113" width="5" style="3" customWidth="1"/>
    <col min="5114" max="5114" width="22" style="3" bestFit="1" customWidth="1"/>
    <col min="5115" max="5115" width="8.88671875" style="3" bestFit="1" customWidth="1"/>
    <col min="5116" max="5116" width="116.88671875" style="3" bestFit="1" customWidth="1"/>
    <col min="5117" max="5117" width="8.44140625" style="3" customWidth="1"/>
    <col min="5118" max="5118" width="9.88671875" style="3" bestFit="1" customWidth="1"/>
    <col min="5119" max="5119" width="16.109375" style="3" bestFit="1" customWidth="1"/>
    <col min="5120" max="5121" width="15.6640625" style="3" customWidth="1"/>
    <col min="5122" max="5122" width="9.109375" style="3"/>
    <col min="5123" max="5123" width="15.6640625" style="3" bestFit="1" customWidth="1"/>
    <col min="5124" max="5124" width="9.109375" style="3"/>
    <col min="5125" max="5125" width="21.44140625" style="3" bestFit="1" customWidth="1"/>
    <col min="5126" max="5368" width="9.109375" style="3"/>
    <col min="5369" max="5369" width="5" style="3" customWidth="1"/>
    <col min="5370" max="5370" width="22" style="3" bestFit="1" customWidth="1"/>
    <col min="5371" max="5371" width="8.88671875" style="3" bestFit="1" customWidth="1"/>
    <col min="5372" max="5372" width="116.88671875" style="3" bestFit="1" customWidth="1"/>
    <col min="5373" max="5373" width="8.44140625" style="3" customWidth="1"/>
    <col min="5374" max="5374" width="9.88671875" style="3" bestFit="1" customWidth="1"/>
    <col min="5375" max="5375" width="16.109375" style="3" bestFit="1" customWidth="1"/>
    <col min="5376" max="5377" width="15.6640625" style="3" customWidth="1"/>
    <col min="5378" max="5378" width="9.109375" style="3"/>
    <col min="5379" max="5379" width="15.6640625" style="3" bestFit="1" customWidth="1"/>
    <col min="5380" max="5380" width="9.109375" style="3"/>
    <col min="5381" max="5381" width="21.44140625" style="3" bestFit="1" customWidth="1"/>
    <col min="5382" max="5624" width="9.109375" style="3"/>
    <col min="5625" max="5625" width="5" style="3" customWidth="1"/>
    <col min="5626" max="5626" width="22" style="3" bestFit="1" customWidth="1"/>
    <col min="5627" max="5627" width="8.88671875" style="3" bestFit="1" customWidth="1"/>
    <col min="5628" max="5628" width="116.88671875" style="3" bestFit="1" customWidth="1"/>
    <col min="5629" max="5629" width="8.44140625" style="3" customWidth="1"/>
    <col min="5630" max="5630" width="9.88671875" style="3" bestFit="1" customWidth="1"/>
    <col min="5631" max="5631" width="16.109375" style="3" bestFit="1" customWidth="1"/>
    <col min="5632" max="5633" width="15.6640625" style="3" customWidth="1"/>
    <col min="5634" max="5634" width="9.109375" style="3"/>
    <col min="5635" max="5635" width="15.6640625" style="3" bestFit="1" customWidth="1"/>
    <col min="5636" max="5636" width="9.109375" style="3"/>
    <col min="5637" max="5637" width="21.44140625" style="3" bestFit="1" customWidth="1"/>
    <col min="5638" max="5880" width="9.109375" style="3"/>
    <col min="5881" max="5881" width="5" style="3" customWidth="1"/>
    <col min="5882" max="5882" width="22" style="3" bestFit="1" customWidth="1"/>
    <col min="5883" max="5883" width="8.88671875" style="3" bestFit="1" customWidth="1"/>
    <col min="5884" max="5884" width="116.88671875" style="3" bestFit="1" customWidth="1"/>
    <col min="5885" max="5885" width="8.44140625" style="3" customWidth="1"/>
    <col min="5886" max="5886" width="9.88671875" style="3" bestFit="1" customWidth="1"/>
    <col min="5887" max="5887" width="16.109375" style="3" bestFit="1" customWidth="1"/>
    <col min="5888" max="5889" width="15.6640625" style="3" customWidth="1"/>
    <col min="5890" max="5890" width="9.109375" style="3"/>
    <col min="5891" max="5891" width="15.6640625" style="3" bestFit="1" customWidth="1"/>
    <col min="5892" max="5892" width="9.109375" style="3"/>
    <col min="5893" max="5893" width="21.44140625" style="3" bestFit="1" customWidth="1"/>
    <col min="5894" max="6136" width="9.109375" style="3"/>
    <col min="6137" max="6137" width="5" style="3" customWidth="1"/>
    <col min="6138" max="6138" width="22" style="3" bestFit="1" customWidth="1"/>
    <col min="6139" max="6139" width="8.88671875" style="3" bestFit="1" customWidth="1"/>
    <col min="6140" max="6140" width="116.88671875" style="3" bestFit="1" customWidth="1"/>
    <col min="6141" max="6141" width="8.44140625" style="3" customWidth="1"/>
    <col min="6142" max="6142" width="9.88671875" style="3" bestFit="1" customWidth="1"/>
    <col min="6143" max="6143" width="16.109375" style="3" bestFit="1" customWidth="1"/>
    <col min="6144" max="6145" width="15.6640625" style="3" customWidth="1"/>
    <col min="6146" max="6146" width="9.109375" style="3"/>
    <col min="6147" max="6147" width="15.6640625" style="3" bestFit="1" customWidth="1"/>
    <col min="6148" max="6148" width="9.109375" style="3"/>
    <col min="6149" max="6149" width="21.44140625" style="3" bestFit="1" customWidth="1"/>
    <col min="6150" max="6392" width="9.109375" style="3"/>
    <col min="6393" max="6393" width="5" style="3" customWidth="1"/>
    <col min="6394" max="6394" width="22" style="3" bestFit="1" customWidth="1"/>
    <col min="6395" max="6395" width="8.88671875" style="3" bestFit="1" customWidth="1"/>
    <col min="6396" max="6396" width="116.88671875" style="3" bestFit="1" customWidth="1"/>
    <col min="6397" max="6397" width="8.44140625" style="3" customWidth="1"/>
    <col min="6398" max="6398" width="9.88671875" style="3" bestFit="1" customWidth="1"/>
    <col min="6399" max="6399" width="16.109375" style="3" bestFit="1" customWidth="1"/>
    <col min="6400" max="6401" width="15.6640625" style="3" customWidth="1"/>
    <col min="6402" max="6402" width="9.109375" style="3"/>
    <col min="6403" max="6403" width="15.6640625" style="3" bestFit="1" customWidth="1"/>
    <col min="6404" max="6404" width="9.109375" style="3"/>
    <col min="6405" max="6405" width="21.44140625" style="3" bestFit="1" customWidth="1"/>
    <col min="6406" max="6648" width="9.109375" style="3"/>
    <col min="6649" max="6649" width="5" style="3" customWidth="1"/>
    <col min="6650" max="6650" width="22" style="3" bestFit="1" customWidth="1"/>
    <col min="6651" max="6651" width="8.88671875" style="3" bestFit="1" customWidth="1"/>
    <col min="6652" max="6652" width="116.88671875" style="3" bestFit="1" customWidth="1"/>
    <col min="6653" max="6653" width="8.44140625" style="3" customWidth="1"/>
    <col min="6654" max="6654" width="9.88671875" style="3" bestFit="1" customWidth="1"/>
    <col min="6655" max="6655" width="16.109375" style="3" bestFit="1" customWidth="1"/>
    <col min="6656" max="6657" width="15.6640625" style="3" customWidth="1"/>
    <col min="6658" max="6658" width="9.109375" style="3"/>
    <col min="6659" max="6659" width="15.6640625" style="3" bestFit="1" customWidth="1"/>
    <col min="6660" max="6660" width="9.109375" style="3"/>
    <col min="6661" max="6661" width="21.44140625" style="3" bestFit="1" customWidth="1"/>
    <col min="6662" max="6904" width="9.109375" style="3"/>
    <col min="6905" max="6905" width="5" style="3" customWidth="1"/>
    <col min="6906" max="6906" width="22" style="3" bestFit="1" customWidth="1"/>
    <col min="6907" max="6907" width="8.88671875" style="3" bestFit="1" customWidth="1"/>
    <col min="6908" max="6908" width="116.88671875" style="3" bestFit="1" customWidth="1"/>
    <col min="6909" max="6909" width="8.44140625" style="3" customWidth="1"/>
    <col min="6910" max="6910" width="9.88671875" style="3" bestFit="1" customWidth="1"/>
    <col min="6911" max="6911" width="16.109375" style="3" bestFit="1" customWidth="1"/>
    <col min="6912" max="6913" width="15.6640625" style="3" customWidth="1"/>
    <col min="6914" max="6914" width="9.109375" style="3"/>
    <col min="6915" max="6915" width="15.6640625" style="3" bestFit="1" customWidth="1"/>
    <col min="6916" max="6916" width="9.109375" style="3"/>
    <col min="6917" max="6917" width="21.44140625" style="3" bestFit="1" customWidth="1"/>
    <col min="6918" max="7160" width="9.109375" style="3"/>
    <col min="7161" max="7161" width="5" style="3" customWidth="1"/>
    <col min="7162" max="7162" width="22" style="3" bestFit="1" customWidth="1"/>
    <col min="7163" max="7163" width="8.88671875" style="3" bestFit="1" customWidth="1"/>
    <col min="7164" max="7164" width="116.88671875" style="3" bestFit="1" customWidth="1"/>
    <col min="7165" max="7165" width="8.44140625" style="3" customWidth="1"/>
    <col min="7166" max="7166" width="9.88671875" style="3" bestFit="1" customWidth="1"/>
    <col min="7167" max="7167" width="16.109375" style="3" bestFit="1" customWidth="1"/>
    <col min="7168" max="7169" width="15.6640625" style="3" customWidth="1"/>
    <col min="7170" max="7170" width="9.109375" style="3"/>
    <col min="7171" max="7171" width="15.6640625" style="3" bestFit="1" customWidth="1"/>
    <col min="7172" max="7172" width="9.109375" style="3"/>
    <col min="7173" max="7173" width="21.44140625" style="3" bestFit="1" customWidth="1"/>
    <col min="7174" max="7416" width="9.109375" style="3"/>
    <col min="7417" max="7417" width="5" style="3" customWidth="1"/>
    <col min="7418" max="7418" width="22" style="3" bestFit="1" customWidth="1"/>
    <col min="7419" max="7419" width="8.88671875" style="3" bestFit="1" customWidth="1"/>
    <col min="7420" max="7420" width="116.88671875" style="3" bestFit="1" customWidth="1"/>
    <col min="7421" max="7421" width="8.44140625" style="3" customWidth="1"/>
    <col min="7422" max="7422" width="9.88671875" style="3" bestFit="1" customWidth="1"/>
    <col min="7423" max="7423" width="16.109375" style="3" bestFit="1" customWidth="1"/>
    <col min="7424" max="7425" width="15.6640625" style="3" customWidth="1"/>
    <col min="7426" max="7426" width="9.109375" style="3"/>
    <col min="7427" max="7427" width="15.6640625" style="3" bestFit="1" customWidth="1"/>
    <col min="7428" max="7428" width="9.109375" style="3"/>
    <col min="7429" max="7429" width="21.44140625" style="3" bestFit="1" customWidth="1"/>
    <col min="7430" max="7672" width="9.109375" style="3"/>
    <col min="7673" max="7673" width="5" style="3" customWidth="1"/>
    <col min="7674" max="7674" width="22" style="3" bestFit="1" customWidth="1"/>
    <col min="7675" max="7675" width="8.88671875" style="3" bestFit="1" customWidth="1"/>
    <col min="7676" max="7676" width="116.88671875" style="3" bestFit="1" customWidth="1"/>
    <col min="7677" max="7677" width="8.44140625" style="3" customWidth="1"/>
    <col min="7678" max="7678" width="9.88671875" style="3" bestFit="1" customWidth="1"/>
    <col min="7679" max="7679" width="16.109375" style="3" bestFit="1" customWidth="1"/>
    <col min="7680" max="7681" width="15.6640625" style="3" customWidth="1"/>
    <col min="7682" max="7682" width="9.109375" style="3"/>
    <col min="7683" max="7683" width="15.6640625" style="3" bestFit="1" customWidth="1"/>
    <col min="7684" max="7684" width="9.109375" style="3"/>
    <col min="7685" max="7685" width="21.44140625" style="3" bestFit="1" customWidth="1"/>
    <col min="7686" max="7928" width="9.109375" style="3"/>
    <col min="7929" max="7929" width="5" style="3" customWidth="1"/>
    <col min="7930" max="7930" width="22" style="3" bestFit="1" customWidth="1"/>
    <col min="7931" max="7931" width="8.88671875" style="3" bestFit="1" customWidth="1"/>
    <col min="7932" max="7932" width="116.88671875" style="3" bestFit="1" customWidth="1"/>
    <col min="7933" max="7933" width="8.44140625" style="3" customWidth="1"/>
    <col min="7934" max="7934" width="9.88671875" style="3" bestFit="1" customWidth="1"/>
    <col min="7935" max="7935" width="16.109375" style="3" bestFit="1" customWidth="1"/>
    <col min="7936" max="7937" width="15.6640625" style="3" customWidth="1"/>
    <col min="7938" max="7938" width="9.109375" style="3"/>
    <col min="7939" max="7939" width="15.6640625" style="3" bestFit="1" customWidth="1"/>
    <col min="7940" max="7940" width="9.109375" style="3"/>
    <col min="7941" max="7941" width="21.44140625" style="3" bestFit="1" customWidth="1"/>
    <col min="7942" max="8184" width="9.109375" style="3"/>
    <col min="8185" max="8185" width="5" style="3" customWidth="1"/>
    <col min="8186" max="8186" width="22" style="3" bestFit="1" customWidth="1"/>
    <col min="8187" max="8187" width="8.88671875" style="3" bestFit="1" customWidth="1"/>
    <col min="8188" max="8188" width="116.88671875" style="3" bestFit="1" customWidth="1"/>
    <col min="8189" max="8189" width="8.44140625" style="3" customWidth="1"/>
    <col min="8190" max="8190" width="9.88671875" style="3" bestFit="1" customWidth="1"/>
    <col min="8191" max="8191" width="16.109375" style="3" bestFit="1" customWidth="1"/>
    <col min="8192" max="8193" width="15.6640625" style="3" customWidth="1"/>
    <col min="8194" max="8194" width="9.109375" style="3"/>
    <col min="8195" max="8195" width="15.6640625" style="3" bestFit="1" customWidth="1"/>
    <col min="8196" max="8196" width="9.109375" style="3"/>
    <col min="8197" max="8197" width="21.44140625" style="3" bestFit="1" customWidth="1"/>
    <col min="8198" max="8440" width="9.109375" style="3"/>
    <col min="8441" max="8441" width="5" style="3" customWidth="1"/>
    <col min="8442" max="8442" width="22" style="3" bestFit="1" customWidth="1"/>
    <col min="8443" max="8443" width="8.88671875" style="3" bestFit="1" customWidth="1"/>
    <col min="8444" max="8444" width="116.88671875" style="3" bestFit="1" customWidth="1"/>
    <col min="8445" max="8445" width="8.44140625" style="3" customWidth="1"/>
    <col min="8446" max="8446" width="9.88671875" style="3" bestFit="1" customWidth="1"/>
    <col min="8447" max="8447" width="16.109375" style="3" bestFit="1" customWidth="1"/>
    <col min="8448" max="8449" width="15.6640625" style="3" customWidth="1"/>
    <col min="8450" max="8450" width="9.109375" style="3"/>
    <col min="8451" max="8451" width="15.6640625" style="3" bestFit="1" customWidth="1"/>
    <col min="8452" max="8452" width="9.109375" style="3"/>
    <col min="8453" max="8453" width="21.44140625" style="3" bestFit="1" customWidth="1"/>
    <col min="8454" max="8696" width="9.109375" style="3"/>
    <col min="8697" max="8697" width="5" style="3" customWidth="1"/>
    <col min="8698" max="8698" width="22" style="3" bestFit="1" customWidth="1"/>
    <col min="8699" max="8699" width="8.88671875" style="3" bestFit="1" customWidth="1"/>
    <col min="8700" max="8700" width="116.88671875" style="3" bestFit="1" customWidth="1"/>
    <col min="8701" max="8701" width="8.44140625" style="3" customWidth="1"/>
    <col min="8702" max="8702" width="9.88671875" style="3" bestFit="1" customWidth="1"/>
    <col min="8703" max="8703" width="16.109375" style="3" bestFit="1" customWidth="1"/>
    <col min="8704" max="8705" width="15.6640625" style="3" customWidth="1"/>
    <col min="8706" max="8706" width="9.109375" style="3"/>
    <col min="8707" max="8707" width="15.6640625" style="3" bestFit="1" customWidth="1"/>
    <col min="8708" max="8708" width="9.109375" style="3"/>
    <col min="8709" max="8709" width="21.44140625" style="3" bestFit="1" customWidth="1"/>
    <col min="8710" max="8952" width="9.109375" style="3"/>
    <col min="8953" max="8953" width="5" style="3" customWidth="1"/>
    <col min="8954" max="8954" width="22" style="3" bestFit="1" customWidth="1"/>
    <col min="8955" max="8955" width="8.88671875" style="3" bestFit="1" customWidth="1"/>
    <col min="8956" max="8956" width="116.88671875" style="3" bestFit="1" customWidth="1"/>
    <col min="8957" max="8957" width="8.44140625" style="3" customWidth="1"/>
    <col min="8958" max="8958" width="9.88671875" style="3" bestFit="1" customWidth="1"/>
    <col min="8959" max="8959" width="16.109375" style="3" bestFit="1" customWidth="1"/>
    <col min="8960" max="8961" width="15.6640625" style="3" customWidth="1"/>
    <col min="8962" max="8962" width="9.109375" style="3"/>
    <col min="8963" max="8963" width="15.6640625" style="3" bestFit="1" customWidth="1"/>
    <col min="8964" max="8964" width="9.109375" style="3"/>
    <col min="8965" max="8965" width="21.44140625" style="3" bestFit="1" customWidth="1"/>
    <col min="8966" max="9208" width="9.109375" style="3"/>
    <col min="9209" max="9209" width="5" style="3" customWidth="1"/>
    <col min="9210" max="9210" width="22" style="3" bestFit="1" customWidth="1"/>
    <col min="9211" max="9211" width="8.88671875" style="3" bestFit="1" customWidth="1"/>
    <col min="9212" max="9212" width="116.88671875" style="3" bestFit="1" customWidth="1"/>
    <col min="9213" max="9213" width="8.44140625" style="3" customWidth="1"/>
    <col min="9214" max="9214" width="9.88671875" style="3" bestFit="1" customWidth="1"/>
    <col min="9215" max="9215" width="16.109375" style="3" bestFit="1" customWidth="1"/>
    <col min="9216" max="9217" width="15.6640625" style="3" customWidth="1"/>
    <col min="9218" max="9218" width="9.109375" style="3"/>
    <col min="9219" max="9219" width="15.6640625" style="3" bestFit="1" customWidth="1"/>
    <col min="9220" max="9220" width="9.109375" style="3"/>
    <col min="9221" max="9221" width="21.44140625" style="3" bestFit="1" customWidth="1"/>
    <col min="9222" max="9464" width="9.109375" style="3"/>
    <col min="9465" max="9465" width="5" style="3" customWidth="1"/>
    <col min="9466" max="9466" width="22" style="3" bestFit="1" customWidth="1"/>
    <col min="9467" max="9467" width="8.88671875" style="3" bestFit="1" customWidth="1"/>
    <col min="9468" max="9468" width="116.88671875" style="3" bestFit="1" customWidth="1"/>
    <col min="9469" max="9469" width="8.44140625" style="3" customWidth="1"/>
    <col min="9470" max="9470" width="9.88671875" style="3" bestFit="1" customWidth="1"/>
    <col min="9471" max="9471" width="16.109375" style="3" bestFit="1" customWidth="1"/>
    <col min="9472" max="9473" width="15.6640625" style="3" customWidth="1"/>
    <col min="9474" max="9474" width="9.109375" style="3"/>
    <col min="9475" max="9475" width="15.6640625" style="3" bestFit="1" customWidth="1"/>
    <col min="9476" max="9476" width="9.109375" style="3"/>
    <col min="9477" max="9477" width="21.44140625" style="3" bestFit="1" customWidth="1"/>
    <col min="9478" max="9720" width="9.109375" style="3"/>
    <col min="9721" max="9721" width="5" style="3" customWidth="1"/>
    <col min="9722" max="9722" width="22" style="3" bestFit="1" customWidth="1"/>
    <col min="9723" max="9723" width="8.88671875" style="3" bestFit="1" customWidth="1"/>
    <col min="9724" max="9724" width="116.88671875" style="3" bestFit="1" customWidth="1"/>
    <col min="9725" max="9725" width="8.44140625" style="3" customWidth="1"/>
    <col min="9726" max="9726" width="9.88671875" style="3" bestFit="1" customWidth="1"/>
    <col min="9727" max="9727" width="16.109375" style="3" bestFit="1" customWidth="1"/>
    <col min="9728" max="9729" width="15.6640625" style="3" customWidth="1"/>
    <col min="9730" max="9730" width="9.109375" style="3"/>
    <col min="9731" max="9731" width="15.6640625" style="3" bestFit="1" customWidth="1"/>
    <col min="9732" max="9732" width="9.109375" style="3"/>
    <col min="9733" max="9733" width="21.44140625" style="3" bestFit="1" customWidth="1"/>
    <col min="9734" max="9976" width="9.109375" style="3"/>
    <col min="9977" max="9977" width="5" style="3" customWidth="1"/>
    <col min="9978" max="9978" width="22" style="3" bestFit="1" customWidth="1"/>
    <col min="9979" max="9979" width="8.88671875" style="3" bestFit="1" customWidth="1"/>
    <col min="9980" max="9980" width="116.88671875" style="3" bestFit="1" customWidth="1"/>
    <col min="9981" max="9981" width="8.44140625" style="3" customWidth="1"/>
    <col min="9982" max="9982" width="9.88671875" style="3" bestFit="1" customWidth="1"/>
    <col min="9983" max="9983" width="16.109375" style="3" bestFit="1" customWidth="1"/>
    <col min="9984" max="9985" width="15.6640625" style="3" customWidth="1"/>
    <col min="9986" max="9986" width="9.109375" style="3"/>
    <col min="9987" max="9987" width="15.6640625" style="3" bestFit="1" customWidth="1"/>
    <col min="9988" max="9988" width="9.109375" style="3"/>
    <col min="9989" max="9989" width="21.44140625" style="3" bestFit="1" customWidth="1"/>
    <col min="9990" max="10232" width="9.109375" style="3"/>
    <col min="10233" max="10233" width="5" style="3" customWidth="1"/>
    <col min="10234" max="10234" width="22" style="3" bestFit="1" customWidth="1"/>
    <col min="10235" max="10235" width="8.88671875" style="3" bestFit="1" customWidth="1"/>
    <col min="10236" max="10236" width="116.88671875" style="3" bestFit="1" customWidth="1"/>
    <col min="10237" max="10237" width="8.44140625" style="3" customWidth="1"/>
    <col min="10238" max="10238" width="9.88671875" style="3" bestFit="1" customWidth="1"/>
    <col min="10239" max="10239" width="16.109375" style="3" bestFit="1" customWidth="1"/>
    <col min="10240" max="10241" width="15.6640625" style="3" customWidth="1"/>
    <col min="10242" max="10242" width="9.109375" style="3"/>
    <col min="10243" max="10243" width="15.6640625" style="3" bestFit="1" customWidth="1"/>
    <col min="10244" max="10244" width="9.109375" style="3"/>
    <col min="10245" max="10245" width="21.44140625" style="3" bestFit="1" customWidth="1"/>
    <col min="10246" max="10488" width="9.109375" style="3"/>
    <col min="10489" max="10489" width="5" style="3" customWidth="1"/>
    <col min="10490" max="10490" width="22" style="3" bestFit="1" customWidth="1"/>
    <col min="10491" max="10491" width="8.88671875" style="3" bestFit="1" customWidth="1"/>
    <col min="10492" max="10492" width="116.88671875" style="3" bestFit="1" customWidth="1"/>
    <col min="10493" max="10493" width="8.44140625" style="3" customWidth="1"/>
    <col min="10494" max="10494" width="9.88671875" style="3" bestFit="1" customWidth="1"/>
    <col min="10495" max="10495" width="16.109375" style="3" bestFit="1" customWidth="1"/>
    <col min="10496" max="10497" width="15.6640625" style="3" customWidth="1"/>
    <col min="10498" max="10498" width="9.109375" style="3"/>
    <col min="10499" max="10499" width="15.6640625" style="3" bestFit="1" customWidth="1"/>
    <col min="10500" max="10500" width="9.109375" style="3"/>
    <col min="10501" max="10501" width="21.44140625" style="3" bestFit="1" customWidth="1"/>
    <col min="10502" max="10744" width="9.109375" style="3"/>
    <col min="10745" max="10745" width="5" style="3" customWidth="1"/>
    <col min="10746" max="10746" width="22" style="3" bestFit="1" customWidth="1"/>
    <col min="10747" max="10747" width="8.88671875" style="3" bestFit="1" customWidth="1"/>
    <col min="10748" max="10748" width="116.88671875" style="3" bestFit="1" customWidth="1"/>
    <col min="10749" max="10749" width="8.44140625" style="3" customWidth="1"/>
    <col min="10750" max="10750" width="9.88671875" style="3" bestFit="1" customWidth="1"/>
    <col min="10751" max="10751" width="16.109375" style="3" bestFit="1" customWidth="1"/>
    <col min="10752" max="10753" width="15.6640625" style="3" customWidth="1"/>
    <col min="10754" max="10754" width="9.109375" style="3"/>
    <col min="10755" max="10755" width="15.6640625" style="3" bestFit="1" customWidth="1"/>
    <col min="10756" max="10756" width="9.109375" style="3"/>
    <col min="10757" max="10757" width="21.44140625" style="3" bestFit="1" customWidth="1"/>
    <col min="10758" max="11000" width="9.109375" style="3"/>
    <col min="11001" max="11001" width="5" style="3" customWidth="1"/>
    <col min="11002" max="11002" width="22" style="3" bestFit="1" customWidth="1"/>
    <col min="11003" max="11003" width="8.88671875" style="3" bestFit="1" customWidth="1"/>
    <col min="11004" max="11004" width="116.88671875" style="3" bestFit="1" customWidth="1"/>
    <col min="11005" max="11005" width="8.44140625" style="3" customWidth="1"/>
    <col min="11006" max="11006" width="9.88671875" style="3" bestFit="1" customWidth="1"/>
    <col min="11007" max="11007" width="16.109375" style="3" bestFit="1" customWidth="1"/>
    <col min="11008" max="11009" width="15.6640625" style="3" customWidth="1"/>
    <col min="11010" max="11010" width="9.109375" style="3"/>
    <col min="11011" max="11011" width="15.6640625" style="3" bestFit="1" customWidth="1"/>
    <col min="11012" max="11012" width="9.109375" style="3"/>
    <col min="11013" max="11013" width="21.44140625" style="3" bestFit="1" customWidth="1"/>
    <col min="11014" max="11256" width="9.109375" style="3"/>
    <col min="11257" max="11257" width="5" style="3" customWidth="1"/>
    <col min="11258" max="11258" width="22" style="3" bestFit="1" customWidth="1"/>
    <col min="11259" max="11259" width="8.88671875" style="3" bestFit="1" customWidth="1"/>
    <col min="11260" max="11260" width="116.88671875" style="3" bestFit="1" customWidth="1"/>
    <col min="11261" max="11261" width="8.44140625" style="3" customWidth="1"/>
    <col min="11262" max="11262" width="9.88671875" style="3" bestFit="1" customWidth="1"/>
    <col min="11263" max="11263" width="16.109375" style="3" bestFit="1" customWidth="1"/>
    <col min="11264" max="11265" width="15.6640625" style="3" customWidth="1"/>
    <col min="11266" max="11266" width="9.109375" style="3"/>
    <col min="11267" max="11267" width="15.6640625" style="3" bestFit="1" customWidth="1"/>
    <col min="11268" max="11268" width="9.109375" style="3"/>
    <col min="11269" max="11269" width="21.44140625" style="3" bestFit="1" customWidth="1"/>
    <col min="11270" max="11512" width="9.109375" style="3"/>
    <col min="11513" max="11513" width="5" style="3" customWidth="1"/>
    <col min="11514" max="11514" width="22" style="3" bestFit="1" customWidth="1"/>
    <col min="11515" max="11515" width="8.88671875" style="3" bestFit="1" customWidth="1"/>
    <col min="11516" max="11516" width="116.88671875" style="3" bestFit="1" customWidth="1"/>
    <col min="11517" max="11517" width="8.44140625" style="3" customWidth="1"/>
    <col min="11518" max="11518" width="9.88671875" style="3" bestFit="1" customWidth="1"/>
    <col min="11519" max="11519" width="16.109375" style="3" bestFit="1" customWidth="1"/>
    <col min="11520" max="11521" width="15.6640625" style="3" customWidth="1"/>
    <col min="11522" max="11522" width="9.109375" style="3"/>
    <col min="11523" max="11523" width="15.6640625" style="3" bestFit="1" customWidth="1"/>
    <col min="11524" max="11524" width="9.109375" style="3"/>
    <col min="11525" max="11525" width="21.44140625" style="3" bestFit="1" customWidth="1"/>
    <col min="11526" max="11768" width="9.109375" style="3"/>
    <col min="11769" max="11769" width="5" style="3" customWidth="1"/>
    <col min="11770" max="11770" width="22" style="3" bestFit="1" customWidth="1"/>
    <col min="11771" max="11771" width="8.88671875" style="3" bestFit="1" customWidth="1"/>
    <col min="11772" max="11772" width="116.88671875" style="3" bestFit="1" customWidth="1"/>
    <col min="11773" max="11773" width="8.44140625" style="3" customWidth="1"/>
    <col min="11774" max="11774" width="9.88671875" style="3" bestFit="1" customWidth="1"/>
    <col min="11775" max="11775" width="16.109375" style="3" bestFit="1" customWidth="1"/>
    <col min="11776" max="11777" width="15.6640625" style="3" customWidth="1"/>
    <col min="11778" max="11778" width="9.109375" style="3"/>
    <col min="11779" max="11779" width="15.6640625" style="3" bestFit="1" customWidth="1"/>
    <col min="11780" max="11780" width="9.109375" style="3"/>
    <col min="11781" max="11781" width="21.44140625" style="3" bestFit="1" customWidth="1"/>
    <col min="11782" max="12024" width="9.109375" style="3"/>
    <col min="12025" max="12025" width="5" style="3" customWidth="1"/>
    <col min="12026" max="12026" width="22" style="3" bestFit="1" customWidth="1"/>
    <col min="12027" max="12027" width="8.88671875" style="3" bestFit="1" customWidth="1"/>
    <col min="12028" max="12028" width="116.88671875" style="3" bestFit="1" customWidth="1"/>
    <col min="12029" max="12029" width="8.44140625" style="3" customWidth="1"/>
    <col min="12030" max="12030" width="9.88671875" style="3" bestFit="1" customWidth="1"/>
    <col min="12031" max="12031" width="16.109375" style="3" bestFit="1" customWidth="1"/>
    <col min="12032" max="12033" width="15.6640625" style="3" customWidth="1"/>
    <col min="12034" max="12034" width="9.109375" style="3"/>
    <col min="12035" max="12035" width="15.6640625" style="3" bestFit="1" customWidth="1"/>
    <col min="12036" max="12036" width="9.109375" style="3"/>
    <col min="12037" max="12037" width="21.44140625" style="3" bestFit="1" customWidth="1"/>
    <col min="12038" max="12280" width="9.109375" style="3"/>
    <col min="12281" max="12281" width="5" style="3" customWidth="1"/>
    <col min="12282" max="12282" width="22" style="3" bestFit="1" customWidth="1"/>
    <col min="12283" max="12283" width="8.88671875" style="3" bestFit="1" customWidth="1"/>
    <col min="12284" max="12284" width="116.88671875" style="3" bestFit="1" customWidth="1"/>
    <col min="12285" max="12285" width="8.44140625" style="3" customWidth="1"/>
    <col min="12286" max="12286" width="9.88671875" style="3" bestFit="1" customWidth="1"/>
    <col min="12287" max="12287" width="16.109375" style="3" bestFit="1" customWidth="1"/>
    <col min="12288" max="12289" width="15.6640625" style="3" customWidth="1"/>
    <col min="12290" max="12290" width="9.109375" style="3"/>
    <col min="12291" max="12291" width="15.6640625" style="3" bestFit="1" customWidth="1"/>
    <col min="12292" max="12292" width="9.109375" style="3"/>
    <col min="12293" max="12293" width="21.44140625" style="3" bestFit="1" customWidth="1"/>
    <col min="12294" max="12536" width="9.109375" style="3"/>
    <col min="12537" max="12537" width="5" style="3" customWidth="1"/>
    <col min="12538" max="12538" width="22" style="3" bestFit="1" customWidth="1"/>
    <col min="12539" max="12539" width="8.88671875" style="3" bestFit="1" customWidth="1"/>
    <col min="12540" max="12540" width="116.88671875" style="3" bestFit="1" customWidth="1"/>
    <col min="12541" max="12541" width="8.44140625" style="3" customWidth="1"/>
    <col min="12542" max="12542" width="9.88671875" style="3" bestFit="1" customWidth="1"/>
    <col min="12543" max="12543" width="16.109375" style="3" bestFit="1" customWidth="1"/>
    <col min="12544" max="12545" width="15.6640625" style="3" customWidth="1"/>
    <col min="12546" max="12546" width="9.109375" style="3"/>
    <col min="12547" max="12547" width="15.6640625" style="3" bestFit="1" customWidth="1"/>
    <col min="12548" max="12548" width="9.109375" style="3"/>
    <col min="12549" max="12549" width="21.44140625" style="3" bestFit="1" customWidth="1"/>
    <col min="12550" max="12792" width="9.109375" style="3"/>
    <col min="12793" max="12793" width="5" style="3" customWidth="1"/>
    <col min="12794" max="12794" width="22" style="3" bestFit="1" customWidth="1"/>
    <col min="12795" max="12795" width="8.88671875" style="3" bestFit="1" customWidth="1"/>
    <col min="12796" max="12796" width="116.88671875" style="3" bestFit="1" customWidth="1"/>
    <col min="12797" max="12797" width="8.44140625" style="3" customWidth="1"/>
    <col min="12798" max="12798" width="9.88671875" style="3" bestFit="1" customWidth="1"/>
    <col min="12799" max="12799" width="16.109375" style="3" bestFit="1" customWidth="1"/>
    <col min="12800" max="12801" width="15.6640625" style="3" customWidth="1"/>
    <col min="12802" max="12802" width="9.109375" style="3"/>
    <col min="12803" max="12803" width="15.6640625" style="3" bestFit="1" customWidth="1"/>
    <col min="12804" max="12804" width="9.109375" style="3"/>
    <col min="12805" max="12805" width="21.44140625" style="3" bestFit="1" customWidth="1"/>
    <col min="12806" max="13048" width="9.109375" style="3"/>
    <col min="13049" max="13049" width="5" style="3" customWidth="1"/>
    <col min="13050" max="13050" width="22" style="3" bestFit="1" customWidth="1"/>
    <col min="13051" max="13051" width="8.88671875" style="3" bestFit="1" customWidth="1"/>
    <col min="13052" max="13052" width="116.88671875" style="3" bestFit="1" customWidth="1"/>
    <col min="13053" max="13053" width="8.44140625" style="3" customWidth="1"/>
    <col min="13054" max="13054" width="9.88671875" style="3" bestFit="1" customWidth="1"/>
    <col min="13055" max="13055" width="16.109375" style="3" bestFit="1" customWidth="1"/>
    <col min="13056" max="13057" width="15.6640625" style="3" customWidth="1"/>
    <col min="13058" max="13058" width="9.109375" style="3"/>
    <col min="13059" max="13059" width="15.6640625" style="3" bestFit="1" customWidth="1"/>
    <col min="13060" max="13060" width="9.109375" style="3"/>
    <col min="13061" max="13061" width="21.44140625" style="3" bestFit="1" customWidth="1"/>
    <col min="13062" max="13304" width="9.109375" style="3"/>
    <col min="13305" max="13305" width="5" style="3" customWidth="1"/>
    <col min="13306" max="13306" width="22" style="3" bestFit="1" customWidth="1"/>
    <col min="13307" max="13307" width="8.88671875" style="3" bestFit="1" customWidth="1"/>
    <col min="13308" max="13308" width="116.88671875" style="3" bestFit="1" customWidth="1"/>
    <col min="13309" max="13309" width="8.44140625" style="3" customWidth="1"/>
    <col min="13310" max="13310" width="9.88671875" style="3" bestFit="1" customWidth="1"/>
    <col min="13311" max="13311" width="16.109375" style="3" bestFit="1" customWidth="1"/>
    <col min="13312" max="13313" width="15.6640625" style="3" customWidth="1"/>
    <col min="13314" max="13314" width="9.109375" style="3"/>
    <col min="13315" max="13315" width="15.6640625" style="3" bestFit="1" customWidth="1"/>
    <col min="13316" max="13316" width="9.109375" style="3"/>
    <col min="13317" max="13317" width="21.44140625" style="3" bestFit="1" customWidth="1"/>
    <col min="13318" max="13560" width="9.109375" style="3"/>
    <col min="13561" max="13561" width="5" style="3" customWidth="1"/>
    <col min="13562" max="13562" width="22" style="3" bestFit="1" customWidth="1"/>
    <col min="13563" max="13563" width="8.88671875" style="3" bestFit="1" customWidth="1"/>
    <col min="13564" max="13564" width="116.88671875" style="3" bestFit="1" customWidth="1"/>
    <col min="13565" max="13565" width="8.44140625" style="3" customWidth="1"/>
    <col min="13566" max="13566" width="9.88671875" style="3" bestFit="1" customWidth="1"/>
    <col min="13567" max="13567" width="16.109375" style="3" bestFit="1" customWidth="1"/>
    <col min="13568" max="13569" width="15.6640625" style="3" customWidth="1"/>
    <col min="13570" max="13570" width="9.109375" style="3"/>
    <col min="13571" max="13571" width="15.6640625" style="3" bestFit="1" customWidth="1"/>
    <col min="13572" max="13572" width="9.109375" style="3"/>
    <col min="13573" max="13573" width="21.44140625" style="3" bestFit="1" customWidth="1"/>
    <col min="13574" max="13816" width="9.109375" style="3"/>
    <col min="13817" max="13817" width="5" style="3" customWidth="1"/>
    <col min="13818" max="13818" width="22" style="3" bestFit="1" customWidth="1"/>
    <col min="13819" max="13819" width="8.88671875" style="3" bestFit="1" customWidth="1"/>
    <col min="13820" max="13820" width="116.88671875" style="3" bestFit="1" customWidth="1"/>
    <col min="13821" max="13821" width="8.44140625" style="3" customWidth="1"/>
    <col min="13822" max="13822" width="9.88671875" style="3" bestFit="1" customWidth="1"/>
    <col min="13823" max="13823" width="16.109375" style="3" bestFit="1" customWidth="1"/>
    <col min="13824" max="13825" width="15.6640625" style="3" customWidth="1"/>
    <col min="13826" max="13826" width="9.109375" style="3"/>
    <col min="13827" max="13827" width="15.6640625" style="3" bestFit="1" customWidth="1"/>
    <col min="13828" max="13828" width="9.109375" style="3"/>
    <col min="13829" max="13829" width="21.44140625" style="3" bestFit="1" customWidth="1"/>
    <col min="13830" max="14072" width="9.109375" style="3"/>
    <col min="14073" max="14073" width="5" style="3" customWidth="1"/>
    <col min="14074" max="14074" width="22" style="3" bestFit="1" customWidth="1"/>
    <col min="14075" max="14075" width="8.88671875" style="3" bestFit="1" customWidth="1"/>
    <col min="14076" max="14076" width="116.88671875" style="3" bestFit="1" customWidth="1"/>
    <col min="14077" max="14077" width="8.44140625" style="3" customWidth="1"/>
    <col min="14078" max="14078" width="9.88671875" style="3" bestFit="1" customWidth="1"/>
    <col min="14079" max="14079" width="16.109375" style="3" bestFit="1" customWidth="1"/>
    <col min="14080" max="14081" width="15.6640625" style="3" customWidth="1"/>
    <col min="14082" max="14082" width="9.109375" style="3"/>
    <col min="14083" max="14083" width="15.6640625" style="3" bestFit="1" customWidth="1"/>
    <col min="14084" max="14084" width="9.109375" style="3"/>
    <col min="14085" max="14085" width="21.44140625" style="3" bestFit="1" customWidth="1"/>
    <col min="14086" max="14328" width="9.109375" style="3"/>
    <col min="14329" max="14329" width="5" style="3" customWidth="1"/>
    <col min="14330" max="14330" width="22" style="3" bestFit="1" customWidth="1"/>
    <col min="14331" max="14331" width="8.88671875" style="3" bestFit="1" customWidth="1"/>
    <col min="14332" max="14332" width="116.88671875" style="3" bestFit="1" customWidth="1"/>
    <col min="14333" max="14333" width="8.44140625" style="3" customWidth="1"/>
    <col min="14334" max="14334" width="9.88671875" style="3" bestFit="1" customWidth="1"/>
    <col min="14335" max="14335" width="16.109375" style="3" bestFit="1" customWidth="1"/>
    <col min="14336" max="14337" width="15.6640625" style="3" customWidth="1"/>
    <col min="14338" max="14338" width="9.109375" style="3"/>
    <col min="14339" max="14339" width="15.6640625" style="3" bestFit="1" customWidth="1"/>
    <col min="14340" max="14340" width="9.109375" style="3"/>
    <col min="14341" max="14341" width="21.44140625" style="3" bestFit="1" customWidth="1"/>
    <col min="14342" max="14584" width="9.109375" style="3"/>
    <col min="14585" max="14585" width="5" style="3" customWidth="1"/>
    <col min="14586" max="14586" width="22" style="3" bestFit="1" customWidth="1"/>
    <col min="14587" max="14587" width="8.88671875" style="3" bestFit="1" customWidth="1"/>
    <col min="14588" max="14588" width="116.88671875" style="3" bestFit="1" customWidth="1"/>
    <col min="14589" max="14589" width="8.44140625" style="3" customWidth="1"/>
    <col min="14590" max="14590" width="9.88671875" style="3" bestFit="1" customWidth="1"/>
    <col min="14591" max="14591" width="16.109375" style="3" bestFit="1" customWidth="1"/>
    <col min="14592" max="14593" width="15.6640625" style="3" customWidth="1"/>
    <col min="14594" max="14594" width="9.109375" style="3"/>
    <col min="14595" max="14595" width="15.6640625" style="3" bestFit="1" customWidth="1"/>
    <col min="14596" max="14596" width="9.109375" style="3"/>
    <col min="14597" max="14597" width="21.44140625" style="3" bestFit="1" customWidth="1"/>
    <col min="14598" max="14840" width="9.109375" style="3"/>
    <col min="14841" max="14841" width="5" style="3" customWidth="1"/>
    <col min="14842" max="14842" width="22" style="3" bestFit="1" customWidth="1"/>
    <col min="14843" max="14843" width="8.88671875" style="3" bestFit="1" customWidth="1"/>
    <col min="14844" max="14844" width="116.88671875" style="3" bestFit="1" customWidth="1"/>
    <col min="14845" max="14845" width="8.44140625" style="3" customWidth="1"/>
    <col min="14846" max="14846" width="9.88671875" style="3" bestFit="1" customWidth="1"/>
    <col min="14847" max="14847" width="16.109375" style="3" bestFit="1" customWidth="1"/>
    <col min="14848" max="14849" width="15.6640625" style="3" customWidth="1"/>
    <col min="14850" max="14850" width="9.109375" style="3"/>
    <col min="14851" max="14851" width="15.6640625" style="3" bestFit="1" customWidth="1"/>
    <col min="14852" max="14852" width="9.109375" style="3"/>
    <col min="14853" max="14853" width="21.44140625" style="3" bestFit="1" customWidth="1"/>
    <col min="14854" max="15096" width="9.109375" style="3"/>
    <col min="15097" max="15097" width="5" style="3" customWidth="1"/>
    <col min="15098" max="15098" width="22" style="3" bestFit="1" customWidth="1"/>
    <col min="15099" max="15099" width="8.88671875" style="3" bestFit="1" customWidth="1"/>
    <col min="15100" max="15100" width="116.88671875" style="3" bestFit="1" customWidth="1"/>
    <col min="15101" max="15101" width="8.44140625" style="3" customWidth="1"/>
    <col min="15102" max="15102" width="9.88671875" style="3" bestFit="1" customWidth="1"/>
    <col min="15103" max="15103" width="16.109375" style="3" bestFit="1" customWidth="1"/>
    <col min="15104" max="15105" width="15.6640625" style="3" customWidth="1"/>
    <col min="15106" max="15106" width="9.109375" style="3"/>
    <col min="15107" max="15107" width="15.6640625" style="3" bestFit="1" customWidth="1"/>
    <col min="15108" max="15108" width="9.109375" style="3"/>
    <col min="15109" max="15109" width="21.44140625" style="3" bestFit="1" customWidth="1"/>
    <col min="15110" max="15352" width="9.109375" style="3"/>
    <col min="15353" max="15353" width="5" style="3" customWidth="1"/>
    <col min="15354" max="15354" width="22" style="3" bestFit="1" customWidth="1"/>
    <col min="15355" max="15355" width="8.88671875" style="3" bestFit="1" customWidth="1"/>
    <col min="15356" max="15356" width="116.88671875" style="3" bestFit="1" customWidth="1"/>
    <col min="15357" max="15357" width="8.44140625" style="3" customWidth="1"/>
    <col min="15358" max="15358" width="9.88671875" style="3" bestFit="1" customWidth="1"/>
    <col min="15359" max="15359" width="16.109375" style="3" bestFit="1" customWidth="1"/>
    <col min="15360" max="15361" width="15.6640625" style="3" customWidth="1"/>
    <col min="15362" max="15362" width="9.109375" style="3"/>
    <col min="15363" max="15363" width="15.6640625" style="3" bestFit="1" customWidth="1"/>
    <col min="15364" max="15364" width="9.109375" style="3"/>
    <col min="15365" max="15365" width="21.44140625" style="3" bestFit="1" customWidth="1"/>
    <col min="15366" max="15608" width="9.109375" style="3"/>
    <col min="15609" max="15609" width="5" style="3" customWidth="1"/>
    <col min="15610" max="15610" width="22" style="3" bestFit="1" customWidth="1"/>
    <col min="15611" max="15611" width="8.88671875" style="3" bestFit="1" customWidth="1"/>
    <col min="15612" max="15612" width="116.88671875" style="3" bestFit="1" customWidth="1"/>
    <col min="15613" max="15613" width="8.44140625" style="3" customWidth="1"/>
    <col min="15614" max="15614" width="9.88671875" style="3" bestFit="1" customWidth="1"/>
    <col min="15615" max="15615" width="16.109375" style="3" bestFit="1" customWidth="1"/>
    <col min="15616" max="15617" width="15.6640625" style="3" customWidth="1"/>
    <col min="15618" max="15618" width="9.109375" style="3"/>
    <col min="15619" max="15619" width="15.6640625" style="3" bestFit="1" customWidth="1"/>
    <col min="15620" max="15620" width="9.109375" style="3"/>
    <col min="15621" max="15621" width="21.44140625" style="3" bestFit="1" customWidth="1"/>
    <col min="15622" max="15864" width="9.109375" style="3"/>
    <col min="15865" max="15865" width="5" style="3" customWidth="1"/>
    <col min="15866" max="15866" width="22" style="3" bestFit="1" customWidth="1"/>
    <col min="15867" max="15867" width="8.88671875" style="3" bestFit="1" customWidth="1"/>
    <col min="15868" max="15868" width="116.88671875" style="3" bestFit="1" customWidth="1"/>
    <col min="15869" max="15869" width="8.44140625" style="3" customWidth="1"/>
    <col min="15870" max="15870" width="9.88671875" style="3" bestFit="1" customWidth="1"/>
    <col min="15871" max="15871" width="16.109375" style="3" bestFit="1" customWidth="1"/>
    <col min="15872" max="15873" width="15.6640625" style="3" customWidth="1"/>
    <col min="15874" max="15874" width="9.109375" style="3"/>
    <col min="15875" max="15875" width="15.6640625" style="3" bestFit="1" customWidth="1"/>
    <col min="15876" max="15876" width="9.109375" style="3"/>
    <col min="15877" max="15877" width="21.44140625" style="3" bestFit="1" customWidth="1"/>
    <col min="15878" max="16120" width="9.109375" style="3"/>
    <col min="16121" max="16121" width="5" style="3" customWidth="1"/>
    <col min="16122" max="16122" width="22" style="3" bestFit="1" customWidth="1"/>
    <col min="16123" max="16123" width="8.88671875" style="3" bestFit="1" customWidth="1"/>
    <col min="16124" max="16124" width="116.88671875" style="3" bestFit="1" customWidth="1"/>
    <col min="16125" max="16125" width="8.44140625" style="3" customWidth="1"/>
    <col min="16126" max="16126" width="9.88671875" style="3" bestFit="1" customWidth="1"/>
    <col min="16127" max="16127" width="16.109375" style="3" bestFit="1" customWidth="1"/>
    <col min="16128" max="16129" width="15.6640625" style="3" customWidth="1"/>
    <col min="16130" max="16130" width="9.109375" style="3"/>
    <col min="16131" max="16131" width="15.6640625" style="3" bestFit="1" customWidth="1"/>
    <col min="16132" max="16132" width="9.109375" style="3"/>
    <col min="16133" max="16133" width="21.44140625" style="3" bestFit="1" customWidth="1"/>
    <col min="16134" max="16383" width="9.109375" style="3"/>
    <col min="16384" max="16384" width="9.109375" style="3" customWidth="1"/>
  </cols>
  <sheetData>
    <row r="1" spans="1:12" ht="20.25" customHeight="1" x14ac:dyDescent="0.3">
      <c r="A1" s="9"/>
      <c r="B1" s="88"/>
      <c r="C1" s="14" t="s">
        <v>3</v>
      </c>
      <c r="D1" s="191" t="s">
        <v>3</v>
      </c>
      <c r="E1" s="191"/>
      <c r="F1" s="191"/>
      <c r="G1" s="191"/>
      <c r="H1" s="191"/>
      <c r="I1" s="192"/>
    </row>
    <row r="2" spans="1:12" ht="20.25" customHeight="1" x14ac:dyDescent="0.3">
      <c r="A2" s="10"/>
      <c r="B2" s="89"/>
      <c r="C2" s="164"/>
      <c r="D2" s="193" t="s">
        <v>4</v>
      </c>
      <c r="E2" s="193"/>
      <c r="F2" s="193"/>
      <c r="G2" s="193"/>
      <c r="H2" s="193"/>
      <c r="I2" s="194"/>
    </row>
    <row r="3" spans="1:12" ht="15.75" customHeight="1" thickBot="1" x14ac:dyDescent="0.35">
      <c r="A3" s="10"/>
      <c r="B3" s="89"/>
      <c r="C3" s="15"/>
      <c r="D3" s="195" t="s">
        <v>5</v>
      </c>
      <c r="E3" s="195"/>
      <c r="F3" s="195"/>
      <c r="G3" s="195"/>
      <c r="H3" s="195"/>
      <c r="I3" s="196"/>
    </row>
    <row r="4" spans="1:12" ht="17.25" customHeight="1" x14ac:dyDescent="0.3">
      <c r="A4" s="10"/>
      <c r="B4" s="89"/>
      <c r="C4" s="16"/>
      <c r="D4" s="197" t="s">
        <v>10</v>
      </c>
      <c r="E4" s="197"/>
      <c r="F4" s="197"/>
      <c r="G4" s="197"/>
      <c r="H4" s="197"/>
      <c r="I4" s="198"/>
    </row>
    <row r="5" spans="1:12" ht="15.75" customHeight="1" thickBot="1" x14ac:dyDescent="0.35">
      <c r="A5" s="11"/>
      <c r="B5" s="90"/>
      <c r="C5" s="15"/>
      <c r="D5" s="199" t="s">
        <v>43</v>
      </c>
      <c r="E5" s="199"/>
      <c r="F5" s="199"/>
      <c r="G5" s="199"/>
      <c r="H5" s="199"/>
      <c r="I5" s="200"/>
      <c r="J5" s="1"/>
    </row>
    <row r="6" spans="1:12" ht="12.75" customHeight="1" x14ac:dyDescent="0.3">
      <c r="A6" s="180" t="s">
        <v>11</v>
      </c>
      <c r="B6" s="181"/>
      <c r="C6" s="17"/>
      <c r="D6" s="166" t="s">
        <v>95</v>
      </c>
      <c r="E6" s="166"/>
      <c r="F6" s="166"/>
      <c r="G6" s="167"/>
      <c r="H6" s="170" t="s">
        <v>29</v>
      </c>
      <c r="I6" s="172">
        <v>0.23</v>
      </c>
      <c r="J6" s="2"/>
      <c r="K6" s="2"/>
      <c r="L6" s="80"/>
    </row>
    <row r="7" spans="1:12" ht="28.95" customHeight="1" thickBot="1" x14ac:dyDescent="0.35">
      <c r="A7" s="182"/>
      <c r="B7" s="183"/>
      <c r="C7" s="18"/>
      <c r="D7" s="168"/>
      <c r="E7" s="168"/>
      <c r="F7" s="168"/>
      <c r="G7" s="169"/>
      <c r="H7" s="171"/>
      <c r="I7" s="173"/>
      <c r="J7" s="2"/>
      <c r="K7" s="2"/>
      <c r="L7" s="80"/>
    </row>
    <row r="8" spans="1:12" x14ac:dyDescent="0.3">
      <c r="G8" s="3"/>
      <c r="H8" s="3"/>
      <c r="I8" s="3"/>
    </row>
    <row r="9" spans="1:12" s="28" customFormat="1" ht="26.4" x14ac:dyDescent="0.3">
      <c r="A9" s="25" t="s">
        <v>16</v>
      </c>
      <c r="B9" s="25" t="s">
        <v>17</v>
      </c>
      <c r="C9" s="26" t="s">
        <v>0</v>
      </c>
      <c r="D9" s="25" t="s">
        <v>18</v>
      </c>
      <c r="E9" s="25" t="s">
        <v>19</v>
      </c>
      <c r="F9" s="25" t="s">
        <v>20</v>
      </c>
      <c r="G9" s="27" t="s">
        <v>25</v>
      </c>
      <c r="H9" s="27" t="s">
        <v>21</v>
      </c>
      <c r="I9" s="27" t="s">
        <v>12</v>
      </c>
      <c r="L9" s="79"/>
    </row>
    <row r="10" spans="1:12" s="28" customFormat="1" ht="20.100000000000001" customHeight="1" x14ac:dyDescent="0.3">
      <c r="A10" s="36">
        <v>1</v>
      </c>
      <c r="B10" s="186" t="s">
        <v>70</v>
      </c>
      <c r="C10" s="187"/>
      <c r="D10" s="187"/>
      <c r="E10" s="187"/>
      <c r="F10" s="187"/>
      <c r="G10" s="187"/>
      <c r="H10" s="187"/>
      <c r="I10" s="188"/>
      <c r="L10" s="79"/>
    </row>
    <row r="11" spans="1:12" s="28" customFormat="1" ht="15" customHeight="1" x14ac:dyDescent="0.3">
      <c r="A11" s="86" t="s">
        <v>2</v>
      </c>
      <c r="B11" s="91" t="s">
        <v>100</v>
      </c>
      <c r="C11" s="87"/>
      <c r="D11" s="20" t="s">
        <v>99</v>
      </c>
      <c r="E11" s="93" t="s">
        <v>6</v>
      </c>
      <c r="F11" s="71">
        <v>3</v>
      </c>
      <c r="G11" s="33">
        <f>COMPOSIÇÕES!G14</f>
        <v>399.64</v>
      </c>
      <c r="H11" s="34">
        <f>G11+(I6*G11)</f>
        <v>491.55719999999997</v>
      </c>
      <c r="I11" s="35">
        <f>H11*F11</f>
        <v>1474.6715999999999</v>
      </c>
      <c r="L11" s="79" t="s">
        <v>74</v>
      </c>
    </row>
    <row r="12" spans="1:12" s="28" customFormat="1" ht="34.200000000000003" x14ac:dyDescent="0.3">
      <c r="A12" s="30" t="s">
        <v>9</v>
      </c>
      <c r="B12" s="91" t="s">
        <v>96</v>
      </c>
      <c r="C12" s="31">
        <f>$I$6</f>
        <v>0.23</v>
      </c>
      <c r="D12" s="32" t="s">
        <v>97</v>
      </c>
      <c r="E12" s="93" t="s">
        <v>23</v>
      </c>
      <c r="F12" s="71">
        <v>30</v>
      </c>
      <c r="G12" s="33">
        <v>92.58</v>
      </c>
      <c r="H12" s="34">
        <f>G12+(C12*G12)</f>
        <v>113.8734</v>
      </c>
      <c r="I12" s="35">
        <f>H12*F12</f>
        <v>3416.2020000000002</v>
      </c>
      <c r="L12" s="79" t="s">
        <v>76</v>
      </c>
    </row>
    <row r="13" spans="1:12" s="28" customFormat="1" ht="45.6" x14ac:dyDescent="0.3">
      <c r="A13" s="30" t="s">
        <v>24</v>
      </c>
      <c r="B13" s="91" t="s">
        <v>77</v>
      </c>
      <c r="C13" s="31"/>
      <c r="D13" s="32" t="s">
        <v>75</v>
      </c>
      <c r="E13" s="93" t="s">
        <v>14</v>
      </c>
      <c r="F13" s="71">
        <v>481.75</v>
      </c>
      <c r="G13" s="33">
        <v>16.54</v>
      </c>
      <c r="H13" s="34">
        <f>G13+($I$6*G13)</f>
        <v>20.344200000000001</v>
      </c>
      <c r="I13" s="35">
        <f>H13*F13</f>
        <v>9800.8183499999996</v>
      </c>
      <c r="L13" s="79"/>
    </row>
    <row r="14" spans="1:12" s="28" customFormat="1" ht="22.8" x14ac:dyDescent="0.3">
      <c r="A14" s="30" t="s">
        <v>31</v>
      </c>
      <c r="B14" s="92" t="s">
        <v>79</v>
      </c>
      <c r="C14" s="31">
        <f t="shared" ref="C14" si="0">$I$6</f>
        <v>0.23</v>
      </c>
      <c r="D14" s="20" t="s">
        <v>78</v>
      </c>
      <c r="E14" s="94" t="s">
        <v>27</v>
      </c>
      <c r="F14" s="72">
        <v>66.5</v>
      </c>
      <c r="G14" s="21">
        <v>19.87</v>
      </c>
      <c r="H14" s="34">
        <f>G14+($I$6*G14)</f>
        <v>24.440100000000001</v>
      </c>
      <c r="I14" s="35">
        <f t="shared" ref="I14" si="1">H14*F14</f>
        <v>1625.26665</v>
      </c>
      <c r="L14" s="79"/>
    </row>
    <row r="15" spans="1:12" s="28" customFormat="1" x14ac:dyDescent="0.3">
      <c r="A15" s="189" t="s">
        <v>26</v>
      </c>
      <c r="B15" s="190"/>
      <c r="C15" s="190"/>
      <c r="D15" s="190"/>
      <c r="E15" s="190"/>
      <c r="F15" s="190"/>
      <c r="G15" s="190"/>
      <c r="H15" s="190"/>
      <c r="I15" s="29">
        <f>SUM(I11:I14)</f>
        <v>16316.9586</v>
      </c>
      <c r="L15" s="79"/>
    </row>
    <row r="16" spans="1:12" ht="18" customHeight="1" x14ac:dyDescent="0.3">
      <c r="A16" s="36">
        <v>2</v>
      </c>
      <c r="B16" s="186" t="s">
        <v>45</v>
      </c>
      <c r="C16" s="187"/>
      <c r="D16" s="187"/>
      <c r="E16" s="187"/>
      <c r="F16" s="187"/>
      <c r="G16" s="187"/>
      <c r="H16" s="187"/>
      <c r="I16" s="188"/>
      <c r="K16" s="5"/>
    </row>
    <row r="17" spans="1:15" ht="37.5" customHeight="1" x14ac:dyDescent="0.3">
      <c r="A17" s="30" t="s">
        <v>7</v>
      </c>
      <c r="B17" s="91" t="s">
        <v>54</v>
      </c>
      <c r="C17" s="31">
        <f>$I$6</f>
        <v>0.23</v>
      </c>
      <c r="D17" s="32" t="s">
        <v>53</v>
      </c>
      <c r="E17" s="93" t="s">
        <v>6</v>
      </c>
      <c r="F17" s="71">
        <v>535.79999999999995</v>
      </c>
      <c r="G17" s="33">
        <v>41.69</v>
      </c>
      <c r="H17" s="34">
        <f>G17+(C17*G17)</f>
        <v>51.278700000000001</v>
      </c>
      <c r="I17" s="35">
        <f>H17*F17</f>
        <v>27475.12746</v>
      </c>
      <c r="K17" s="5"/>
      <c r="L17" s="82"/>
    </row>
    <row r="18" spans="1:15" ht="28.5" customHeight="1" x14ac:dyDescent="0.3">
      <c r="A18" s="30" t="s">
        <v>30</v>
      </c>
      <c r="B18" s="92" t="s">
        <v>50</v>
      </c>
      <c r="C18" s="31">
        <f t="shared" ref="C18:C24" si="2">$I$6</f>
        <v>0.23</v>
      </c>
      <c r="D18" s="20" t="s">
        <v>47</v>
      </c>
      <c r="E18" s="94" t="s">
        <v>22</v>
      </c>
      <c r="F18" s="72">
        <f>3057.61+58.03</f>
        <v>3115.6400000000003</v>
      </c>
      <c r="G18" s="21">
        <v>13.72</v>
      </c>
      <c r="H18" s="22">
        <f>G18+(C18*G18)</f>
        <v>16.875600000000002</v>
      </c>
      <c r="I18" s="23">
        <f>H18*F18</f>
        <v>52578.294384000015</v>
      </c>
      <c r="K18" s="5"/>
    </row>
    <row r="19" spans="1:15" ht="25.5" customHeight="1" x14ac:dyDescent="0.3">
      <c r="A19" s="30" t="s">
        <v>60</v>
      </c>
      <c r="B19" s="92" t="s">
        <v>51</v>
      </c>
      <c r="C19" s="31">
        <f t="shared" si="2"/>
        <v>0.23</v>
      </c>
      <c r="D19" s="20" t="s">
        <v>48</v>
      </c>
      <c r="E19" s="94" t="s">
        <v>22</v>
      </c>
      <c r="F19" s="72">
        <v>1875.96</v>
      </c>
      <c r="G19" s="21">
        <v>11.58</v>
      </c>
      <c r="H19" s="24">
        <f>G19+(C19*G19)</f>
        <v>14.243400000000001</v>
      </c>
      <c r="I19" s="23">
        <f>H19*F19</f>
        <v>26720.048664000002</v>
      </c>
      <c r="O19" s="6"/>
    </row>
    <row r="20" spans="1:15" ht="25.5" customHeight="1" x14ac:dyDescent="0.3">
      <c r="A20" s="30" t="s">
        <v>61</v>
      </c>
      <c r="B20" s="92" t="s">
        <v>52</v>
      </c>
      <c r="C20" s="31">
        <f t="shared" si="2"/>
        <v>0.23</v>
      </c>
      <c r="D20" s="20" t="s">
        <v>49</v>
      </c>
      <c r="E20" s="94" t="s">
        <v>22</v>
      </c>
      <c r="F20" s="72">
        <v>823.98</v>
      </c>
      <c r="G20" s="21">
        <v>10.96</v>
      </c>
      <c r="H20" s="24">
        <f>G20+(C20*G20)</f>
        <v>13.480800000000002</v>
      </c>
      <c r="I20" s="23">
        <f>H20*F20</f>
        <v>11107.909584000003</v>
      </c>
      <c r="O20" s="6"/>
    </row>
    <row r="21" spans="1:15" ht="30.75" customHeight="1" x14ac:dyDescent="0.3">
      <c r="A21" s="30" t="s">
        <v>62</v>
      </c>
      <c r="B21" s="91" t="s">
        <v>119</v>
      </c>
      <c r="C21" s="31">
        <f t="shared" si="2"/>
        <v>0.23</v>
      </c>
      <c r="D21" s="32" t="s">
        <v>134</v>
      </c>
      <c r="E21" s="93" t="s">
        <v>14</v>
      </c>
      <c r="F21" s="73">
        <f>121.52+1.04</f>
        <v>122.56</v>
      </c>
      <c r="G21" s="33">
        <f>COMPOSIÇÕES!G21</f>
        <v>614.28</v>
      </c>
      <c r="H21" s="34">
        <f>G21+(C21*G21)</f>
        <v>755.56439999999998</v>
      </c>
      <c r="I21" s="35">
        <f>H21*F21</f>
        <v>92601.972863999996</v>
      </c>
    </row>
    <row r="22" spans="1:15" ht="29.25" customHeight="1" x14ac:dyDescent="0.3">
      <c r="A22" s="30" t="s">
        <v>73</v>
      </c>
      <c r="B22" s="91" t="s">
        <v>68</v>
      </c>
      <c r="C22" s="31">
        <f t="shared" si="2"/>
        <v>0.23</v>
      </c>
      <c r="D22" s="32" t="s">
        <v>67</v>
      </c>
      <c r="E22" s="93" t="s">
        <v>22</v>
      </c>
      <c r="F22" s="73">
        <v>14.23</v>
      </c>
      <c r="G22" s="33">
        <v>18.22</v>
      </c>
      <c r="H22" s="34">
        <f t="shared" ref="H22:H24" si="3">G22+(C22*G22)</f>
        <v>22.410599999999999</v>
      </c>
      <c r="I22" s="35">
        <f t="shared" ref="I22:I25" si="4">H22*F22</f>
        <v>318.90283799999997</v>
      </c>
    </row>
    <row r="23" spans="1:15" ht="38.25" customHeight="1" x14ac:dyDescent="0.3">
      <c r="A23" s="231" t="s">
        <v>82</v>
      </c>
      <c r="B23" s="232" t="s">
        <v>137</v>
      </c>
      <c r="C23" s="233"/>
      <c r="D23" s="234" t="s">
        <v>135</v>
      </c>
      <c r="E23" s="235" t="s">
        <v>28</v>
      </c>
      <c r="F23" s="236">
        <v>272</v>
      </c>
      <c r="G23" s="237">
        <v>13.9</v>
      </c>
      <c r="H23" s="34">
        <f>G23+(I6*G23)</f>
        <v>17.097000000000001</v>
      </c>
      <c r="I23" s="35">
        <f t="shared" si="4"/>
        <v>4650.384</v>
      </c>
      <c r="L23" s="79" t="s">
        <v>138</v>
      </c>
    </row>
    <row r="24" spans="1:15" ht="15" customHeight="1" x14ac:dyDescent="0.3">
      <c r="A24" s="30" t="s">
        <v>83</v>
      </c>
      <c r="B24" s="91" t="s">
        <v>122</v>
      </c>
      <c r="C24" s="31">
        <f t="shared" si="2"/>
        <v>0.23</v>
      </c>
      <c r="D24" s="32" t="s">
        <v>69</v>
      </c>
      <c r="E24" s="93" t="s">
        <v>28</v>
      </c>
      <c r="F24" s="73">
        <v>104</v>
      </c>
      <c r="G24" s="33">
        <f>COMPOSIÇÕES!G26</f>
        <v>39.04</v>
      </c>
      <c r="H24" s="34">
        <f t="shared" si="3"/>
        <v>48.019199999999998</v>
      </c>
      <c r="I24" s="35">
        <f t="shared" si="4"/>
        <v>4993.9967999999999</v>
      </c>
    </row>
    <row r="25" spans="1:15" ht="45.6" x14ac:dyDescent="0.3">
      <c r="A25" s="30" t="s">
        <v>136</v>
      </c>
      <c r="B25" s="91" t="s">
        <v>81</v>
      </c>
      <c r="C25" s="31"/>
      <c r="D25" s="32" t="s">
        <v>80</v>
      </c>
      <c r="E25" s="93" t="s">
        <v>14</v>
      </c>
      <c r="F25" s="73">
        <v>670.6</v>
      </c>
      <c r="G25" s="33">
        <v>10.23</v>
      </c>
      <c r="H25" s="34">
        <f>G25+($I$6*G25)</f>
        <v>12.5829</v>
      </c>
      <c r="I25" s="35">
        <f t="shared" si="4"/>
        <v>8438.09274</v>
      </c>
    </row>
    <row r="26" spans="1:15" s="12" customFormat="1" ht="15.75" customHeight="1" x14ac:dyDescent="0.3">
      <c r="A26" s="189" t="s">
        <v>26</v>
      </c>
      <c r="B26" s="190"/>
      <c r="C26" s="190"/>
      <c r="D26" s="190"/>
      <c r="E26" s="190"/>
      <c r="F26" s="190"/>
      <c r="G26" s="190"/>
      <c r="H26" s="190"/>
      <c r="I26" s="29">
        <f>SUM(I17:I25)</f>
        <v>228884.729334</v>
      </c>
      <c r="L26" s="81"/>
      <c r="O26" s="13"/>
    </row>
    <row r="27" spans="1:15" ht="18" customHeight="1" x14ac:dyDescent="0.3">
      <c r="A27" s="37">
        <v>3</v>
      </c>
      <c r="B27" s="175" t="s">
        <v>46</v>
      </c>
      <c r="C27" s="176"/>
      <c r="D27" s="176"/>
      <c r="E27" s="176"/>
      <c r="F27" s="176"/>
      <c r="G27" s="176"/>
      <c r="H27" s="176"/>
      <c r="I27" s="177"/>
    </row>
    <row r="28" spans="1:15" ht="17.25" customHeight="1" x14ac:dyDescent="0.3">
      <c r="A28" s="30" t="s">
        <v>84</v>
      </c>
      <c r="B28" s="91" t="s">
        <v>64</v>
      </c>
      <c r="C28" s="31">
        <f>$I$6</f>
        <v>0.23</v>
      </c>
      <c r="D28" s="32" t="s">
        <v>63</v>
      </c>
      <c r="E28" s="93" t="s">
        <v>28</v>
      </c>
      <c r="F28" s="71">
        <v>181</v>
      </c>
      <c r="G28" s="33">
        <v>27.16</v>
      </c>
      <c r="H28" s="34">
        <f>G28+(C28*G28)</f>
        <v>33.406800000000004</v>
      </c>
      <c r="I28" s="35">
        <f>H28*F28</f>
        <v>6046.6308000000008</v>
      </c>
    </row>
    <row r="29" spans="1:15" ht="39.75" customHeight="1" x14ac:dyDescent="0.3">
      <c r="A29" s="30" t="s">
        <v>85</v>
      </c>
      <c r="B29" s="91" t="s">
        <v>98</v>
      </c>
      <c r="C29" s="31">
        <f t="shared" ref="C29:C34" si="5">$I$6</f>
        <v>0.23</v>
      </c>
      <c r="D29" s="32" t="s">
        <v>59</v>
      </c>
      <c r="E29" s="93" t="s">
        <v>27</v>
      </c>
      <c r="F29" s="71">
        <v>66.5</v>
      </c>
      <c r="G29" s="33">
        <v>55.96</v>
      </c>
      <c r="H29" s="34">
        <f>G29+(C29*G29)</f>
        <v>68.830799999999996</v>
      </c>
      <c r="I29" s="35">
        <f t="shared" ref="I29" si="6">H29*F29</f>
        <v>4577.2482</v>
      </c>
    </row>
    <row r="30" spans="1:15" ht="15.75" customHeight="1" x14ac:dyDescent="0.3">
      <c r="A30" s="30" t="s">
        <v>86</v>
      </c>
      <c r="B30" s="91" t="s">
        <v>58</v>
      </c>
      <c r="C30" s="31">
        <f t="shared" si="5"/>
        <v>0.23</v>
      </c>
      <c r="D30" s="32" t="s">
        <v>57</v>
      </c>
      <c r="E30" s="93" t="s">
        <v>14</v>
      </c>
      <c r="F30" s="71">
        <v>40</v>
      </c>
      <c r="G30" s="33">
        <v>191.38</v>
      </c>
      <c r="H30" s="34">
        <f t="shared" ref="H30:H33" si="7">G30+(C30*G30)</f>
        <v>235.3974</v>
      </c>
      <c r="I30" s="35">
        <f t="shared" ref="I30:I33" si="8">H30*F30</f>
        <v>9415.8960000000006</v>
      </c>
    </row>
    <row r="31" spans="1:15" ht="15.75" customHeight="1" x14ac:dyDescent="0.3">
      <c r="A31" s="30" t="s">
        <v>87</v>
      </c>
      <c r="B31" s="91" t="s">
        <v>56</v>
      </c>
      <c r="C31" s="31">
        <f t="shared" si="5"/>
        <v>0.23</v>
      </c>
      <c r="D31" s="32" t="s">
        <v>55</v>
      </c>
      <c r="E31" s="93" t="s">
        <v>14</v>
      </c>
      <c r="F31" s="71">
        <v>40</v>
      </c>
      <c r="G31" s="33">
        <v>136.97999999999999</v>
      </c>
      <c r="H31" s="34">
        <f t="shared" si="7"/>
        <v>168.4854</v>
      </c>
      <c r="I31" s="35">
        <f t="shared" si="8"/>
        <v>6739.4160000000002</v>
      </c>
    </row>
    <row r="32" spans="1:15" ht="22.8" x14ac:dyDescent="0.3">
      <c r="A32" s="30" t="s">
        <v>88</v>
      </c>
      <c r="B32" s="91" t="s">
        <v>93</v>
      </c>
      <c r="C32" s="31"/>
      <c r="D32" s="32" t="s">
        <v>91</v>
      </c>
      <c r="E32" s="93" t="s">
        <v>94</v>
      </c>
      <c r="F32" s="71">
        <v>1226.4000000000001</v>
      </c>
      <c r="G32" s="33">
        <v>2.31</v>
      </c>
      <c r="H32" s="34">
        <f>G32+($I$6*G32)</f>
        <v>2.8412999999999999</v>
      </c>
      <c r="I32" s="35">
        <f t="shared" si="8"/>
        <v>3484.5703200000003</v>
      </c>
      <c r="L32" s="79" t="s">
        <v>92</v>
      </c>
    </row>
    <row r="33" spans="1:13" ht="15" customHeight="1" x14ac:dyDescent="0.3">
      <c r="A33" s="30" t="s">
        <v>89</v>
      </c>
      <c r="B33" s="91" t="s">
        <v>66</v>
      </c>
      <c r="C33" s="31">
        <f t="shared" si="5"/>
        <v>0.23</v>
      </c>
      <c r="D33" s="32" t="s">
        <v>65</v>
      </c>
      <c r="E33" s="93" t="s">
        <v>6</v>
      </c>
      <c r="F33" s="71">
        <v>303.22000000000003</v>
      </c>
      <c r="G33" s="33">
        <v>40.56</v>
      </c>
      <c r="H33" s="34">
        <f t="shared" si="7"/>
        <v>49.888800000000003</v>
      </c>
      <c r="I33" s="35">
        <f t="shared" si="8"/>
        <v>15127.281936000003</v>
      </c>
    </row>
    <row r="34" spans="1:13" ht="29.25" customHeight="1" x14ac:dyDescent="0.3">
      <c r="A34" s="30" t="s">
        <v>90</v>
      </c>
      <c r="B34" s="91" t="s">
        <v>72</v>
      </c>
      <c r="C34" s="31">
        <f t="shared" si="5"/>
        <v>0.23</v>
      </c>
      <c r="D34" s="32" t="s">
        <v>71</v>
      </c>
      <c r="E34" s="93" t="s">
        <v>27</v>
      </c>
      <c r="F34" s="71">
        <v>10</v>
      </c>
      <c r="G34" s="33">
        <v>294.25</v>
      </c>
      <c r="H34" s="34">
        <f t="shared" ref="H34" si="9">G34+(C34*G34)</f>
        <v>361.92750000000001</v>
      </c>
      <c r="I34" s="35">
        <f t="shared" ref="I34" si="10">H34*F34</f>
        <v>3619.2750000000001</v>
      </c>
    </row>
    <row r="35" spans="1:13" ht="18" customHeight="1" x14ac:dyDescent="0.3">
      <c r="A35" s="178" t="s">
        <v>26</v>
      </c>
      <c r="B35" s="179"/>
      <c r="C35" s="179"/>
      <c r="D35" s="179"/>
      <c r="E35" s="179"/>
      <c r="F35" s="179"/>
      <c r="G35" s="179"/>
      <c r="H35" s="179"/>
      <c r="I35" s="29">
        <f>SUM(I28:I34)</f>
        <v>49010.318256000006</v>
      </c>
    </row>
    <row r="36" spans="1:13" ht="18" customHeight="1" x14ac:dyDescent="0.3">
      <c r="A36" s="184" t="s">
        <v>15</v>
      </c>
      <c r="B36" s="185"/>
      <c r="C36" s="185"/>
      <c r="D36" s="185"/>
      <c r="E36" s="185"/>
      <c r="F36" s="185"/>
      <c r="G36" s="185"/>
      <c r="H36" s="185"/>
      <c r="I36" s="163">
        <f>SUM(I15+I26+I35)</f>
        <v>294212.00619000004</v>
      </c>
      <c r="K36" s="7"/>
      <c r="L36" s="238"/>
      <c r="M36" s="239"/>
    </row>
    <row r="37" spans="1:13" x14ac:dyDescent="0.3">
      <c r="C37" s="38"/>
      <c r="G37" s="39"/>
      <c r="H37" s="40"/>
      <c r="I37" s="40"/>
    </row>
    <row r="38" spans="1:13" ht="72" customHeight="1" x14ac:dyDescent="0.3">
      <c r="A38" s="174" t="s">
        <v>1</v>
      </c>
      <c r="B38" s="174"/>
      <c r="C38" s="174"/>
      <c r="D38" s="174"/>
      <c r="E38" s="174"/>
      <c r="F38" s="174"/>
      <c r="G38" s="174"/>
      <c r="H38" s="174"/>
      <c r="I38" s="174"/>
    </row>
    <row r="39" spans="1:13" ht="28.5" customHeight="1" x14ac:dyDescent="0.25">
      <c r="A39" s="165" t="s">
        <v>8</v>
      </c>
      <c r="B39" s="165"/>
      <c r="C39" s="165"/>
      <c r="D39" s="165"/>
      <c r="E39" s="165"/>
      <c r="F39" s="165"/>
      <c r="G39" s="165"/>
      <c r="H39" s="165"/>
      <c r="I39" s="165"/>
    </row>
    <row r="40" spans="1:13" ht="55.5" customHeight="1" x14ac:dyDescent="0.3">
      <c r="A40" s="174" t="s">
        <v>1</v>
      </c>
      <c r="B40" s="174"/>
      <c r="C40" s="174"/>
      <c r="D40" s="174"/>
      <c r="E40" s="174"/>
      <c r="F40" s="174"/>
      <c r="G40" s="174"/>
      <c r="H40" s="174"/>
      <c r="I40" s="174"/>
    </row>
    <row r="41" spans="1:13" ht="27" customHeight="1" x14ac:dyDescent="0.25">
      <c r="A41" s="165" t="s">
        <v>13</v>
      </c>
      <c r="B41" s="165"/>
      <c r="C41" s="165"/>
      <c r="D41" s="165"/>
      <c r="E41" s="165"/>
      <c r="F41" s="165"/>
      <c r="G41" s="165"/>
      <c r="H41" s="165"/>
      <c r="I41" s="165"/>
    </row>
  </sheetData>
  <mergeCells count="20">
    <mergeCell ref="D1:I1"/>
    <mergeCell ref="D2:I2"/>
    <mergeCell ref="D3:I3"/>
    <mergeCell ref="D4:I4"/>
    <mergeCell ref="D5:I5"/>
    <mergeCell ref="A41:I41"/>
    <mergeCell ref="D6:G7"/>
    <mergeCell ref="H6:H7"/>
    <mergeCell ref="I6:I7"/>
    <mergeCell ref="A38:I38"/>
    <mergeCell ref="A39:I39"/>
    <mergeCell ref="A40:I40"/>
    <mergeCell ref="B27:I27"/>
    <mergeCell ref="A35:H35"/>
    <mergeCell ref="A6:B7"/>
    <mergeCell ref="A36:H36"/>
    <mergeCell ref="B16:I16"/>
    <mergeCell ref="A26:H26"/>
    <mergeCell ref="B10:I10"/>
    <mergeCell ref="A15:H15"/>
  </mergeCells>
  <phoneticPr fontId="1" type="noConversion"/>
  <pageMargins left="0.511811024" right="0.511811024" top="0.78740157499999996" bottom="0.78740157499999996" header="0.31496062000000002" footer="0.31496062000000002"/>
  <pageSetup paperSize="9" scale="6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6335-E24A-43FE-A9EA-28DD9FD9C2BE}">
  <sheetPr>
    <pageSetUpPr fitToPage="1"/>
  </sheetPr>
  <dimension ref="A1:J34"/>
  <sheetViews>
    <sheetView workbookViewId="0">
      <selection activeCell="G26" sqref="B2:G26"/>
    </sheetView>
  </sheetViews>
  <sheetFormatPr defaultColWidth="8.88671875" defaultRowHeight="11.4" x14ac:dyDescent="0.2"/>
  <cols>
    <col min="1" max="1" width="8.88671875" style="95"/>
    <col min="2" max="2" width="16" style="95" customWidth="1"/>
    <col min="3" max="3" width="87.6640625" style="96" customWidth="1"/>
    <col min="4" max="4" width="9.5546875" style="97" customWidth="1"/>
    <col min="5" max="5" width="4.33203125" style="95" bestFit="1" customWidth="1"/>
    <col min="6" max="6" width="12.44140625" style="95" customWidth="1"/>
    <col min="7" max="7" width="15.5546875" style="95" customWidth="1"/>
    <col min="8" max="16384" width="8.88671875" style="95"/>
  </cols>
  <sheetData>
    <row r="1" spans="2:7" ht="12" thickBot="1" x14ac:dyDescent="0.25"/>
    <row r="2" spans="2:7" x14ac:dyDescent="0.2">
      <c r="B2" s="98"/>
      <c r="C2" s="99"/>
      <c r="D2" s="100"/>
      <c r="E2" s="100"/>
      <c r="F2" s="101"/>
      <c r="G2" s="102"/>
    </row>
    <row r="3" spans="2:7" ht="33.75" customHeight="1" x14ac:dyDescent="0.2">
      <c r="B3" s="201" t="s">
        <v>101</v>
      </c>
      <c r="C3" s="202"/>
      <c r="D3" s="202"/>
      <c r="E3" s="202"/>
      <c r="F3" s="202"/>
      <c r="G3" s="203"/>
    </row>
    <row r="4" spans="2:7" ht="12" thickBot="1" x14ac:dyDescent="0.25">
      <c r="B4" s="103"/>
      <c r="C4" s="104"/>
      <c r="D4" s="105"/>
      <c r="E4" s="105"/>
      <c r="F4" s="106"/>
      <c r="G4" s="107"/>
    </row>
    <row r="5" spans="2:7" ht="12" thickBot="1" x14ac:dyDescent="0.25">
      <c r="B5" s="108"/>
      <c r="E5" s="97"/>
      <c r="G5" s="109"/>
    </row>
    <row r="6" spans="2:7" ht="24" x14ac:dyDescent="0.2">
      <c r="B6" s="110" t="s">
        <v>100</v>
      </c>
      <c r="C6" s="111" t="s">
        <v>102</v>
      </c>
      <c r="D6" s="112"/>
      <c r="E6" s="111" t="s">
        <v>6</v>
      </c>
      <c r="F6" s="112" t="s">
        <v>21</v>
      </c>
      <c r="G6" s="113" t="s">
        <v>12</v>
      </c>
    </row>
    <row r="7" spans="2:7" ht="22.8" x14ac:dyDescent="0.2">
      <c r="B7" s="108" t="s">
        <v>103</v>
      </c>
      <c r="C7" s="139" t="s">
        <v>104</v>
      </c>
      <c r="D7" s="140">
        <v>1</v>
      </c>
      <c r="E7" s="139" t="s">
        <v>27</v>
      </c>
      <c r="F7" s="114">
        <v>13.09</v>
      </c>
      <c r="G7" s="115">
        <f>D7*F7</f>
        <v>13.09</v>
      </c>
    </row>
    <row r="8" spans="2:7" x14ac:dyDescent="0.2">
      <c r="B8" s="116" t="s">
        <v>105</v>
      </c>
      <c r="C8" s="117" t="s">
        <v>106</v>
      </c>
      <c r="D8" s="118">
        <v>4</v>
      </c>
      <c r="E8" s="117" t="s">
        <v>27</v>
      </c>
      <c r="F8" s="119">
        <v>8.1300000000000008</v>
      </c>
      <c r="G8" s="120">
        <f t="shared" ref="G8:G13" si="0">D8*F8</f>
        <v>32.520000000000003</v>
      </c>
    </row>
    <row r="9" spans="2:7" ht="22.8" x14ac:dyDescent="0.2">
      <c r="B9" s="108" t="s">
        <v>107</v>
      </c>
      <c r="C9" s="139" t="s">
        <v>108</v>
      </c>
      <c r="D9" s="140">
        <v>1</v>
      </c>
      <c r="E9" s="139" t="s">
        <v>109</v>
      </c>
      <c r="F9" s="114">
        <v>275</v>
      </c>
      <c r="G9" s="120">
        <f t="shared" si="0"/>
        <v>275</v>
      </c>
    </row>
    <row r="10" spans="2:7" x14ac:dyDescent="0.2">
      <c r="B10" s="116" t="s">
        <v>110</v>
      </c>
      <c r="C10" s="117" t="s">
        <v>111</v>
      </c>
      <c r="D10" s="118">
        <v>0.11</v>
      </c>
      <c r="E10" s="117" t="s">
        <v>22</v>
      </c>
      <c r="F10" s="119">
        <v>20.79</v>
      </c>
      <c r="G10" s="120">
        <f t="shared" si="0"/>
        <v>2.2868999999999997</v>
      </c>
    </row>
    <row r="11" spans="2:7" x14ac:dyDescent="0.2">
      <c r="B11" s="108" t="s">
        <v>112</v>
      </c>
      <c r="C11" s="139" t="s">
        <v>113</v>
      </c>
      <c r="D11" s="140">
        <v>1</v>
      </c>
      <c r="E11" s="139" t="s">
        <v>23</v>
      </c>
      <c r="F11" s="114">
        <v>29.45</v>
      </c>
      <c r="G11" s="120">
        <f t="shared" si="0"/>
        <v>29.45</v>
      </c>
    </row>
    <row r="12" spans="2:7" x14ac:dyDescent="0.2">
      <c r="B12" s="121" t="s">
        <v>114</v>
      </c>
      <c r="C12" s="122" t="s">
        <v>115</v>
      </c>
      <c r="D12" s="123">
        <v>2</v>
      </c>
      <c r="E12" s="122" t="s">
        <v>23</v>
      </c>
      <c r="F12" s="124">
        <v>21.48</v>
      </c>
      <c r="G12" s="125">
        <f t="shared" si="0"/>
        <v>42.96</v>
      </c>
    </row>
    <row r="13" spans="2:7" ht="22.8" x14ac:dyDescent="0.2">
      <c r="B13" s="116" t="s">
        <v>116</v>
      </c>
      <c r="C13" s="117" t="s">
        <v>117</v>
      </c>
      <c r="D13" s="118">
        <v>0.01</v>
      </c>
      <c r="E13" s="117" t="s">
        <v>118</v>
      </c>
      <c r="F13" s="126">
        <v>432.91</v>
      </c>
      <c r="G13" s="120">
        <f t="shared" si="0"/>
        <v>4.3291000000000004</v>
      </c>
    </row>
    <row r="14" spans="2:7" ht="12" x14ac:dyDescent="0.2">
      <c r="B14" s="108"/>
      <c r="C14" s="153"/>
      <c r="D14" s="154"/>
      <c r="E14" s="157"/>
      <c r="F14" s="127" t="s">
        <v>26</v>
      </c>
      <c r="G14" s="128">
        <f>ROUND(SUM(G7:G13),2)</f>
        <v>399.64</v>
      </c>
    </row>
    <row r="15" spans="2:7" s="129" customFormat="1" x14ac:dyDescent="0.2">
      <c r="B15" s="134"/>
      <c r="G15" s="135"/>
    </row>
    <row r="16" spans="2:7" s="129" customFormat="1" ht="24" x14ac:dyDescent="0.2">
      <c r="B16" s="130" t="s">
        <v>119</v>
      </c>
      <c r="C16" s="131" t="s">
        <v>125</v>
      </c>
      <c r="D16" s="132"/>
      <c r="E16" s="131" t="s">
        <v>6</v>
      </c>
      <c r="F16" s="132" t="s">
        <v>21</v>
      </c>
      <c r="G16" s="133" t="s">
        <v>12</v>
      </c>
    </row>
    <row r="17" spans="1:10" s="129" customFormat="1" ht="22.8" x14ac:dyDescent="0.2">
      <c r="B17" s="108" t="s">
        <v>129</v>
      </c>
      <c r="C17" s="141" t="s">
        <v>130</v>
      </c>
      <c r="D17" s="142">
        <v>1.103</v>
      </c>
      <c r="E17" s="143" t="s">
        <v>14</v>
      </c>
      <c r="F17" s="114">
        <v>525.94000000000005</v>
      </c>
      <c r="G17" s="144">
        <f>D17*F17</f>
        <v>580.11182000000008</v>
      </c>
    </row>
    <row r="18" spans="1:10" s="129" customFormat="1" x14ac:dyDescent="0.2">
      <c r="B18" s="116" t="s">
        <v>126</v>
      </c>
      <c r="C18" s="147" t="s">
        <v>131</v>
      </c>
      <c r="D18" s="148">
        <v>1.0844</v>
      </c>
      <c r="E18" s="149" t="s">
        <v>23</v>
      </c>
      <c r="F18" s="119">
        <v>31.3</v>
      </c>
      <c r="G18" s="162">
        <f t="shared" ref="G18:G20" si="1">D18*F18</f>
        <v>33.941720000000004</v>
      </c>
    </row>
    <row r="19" spans="1:10" s="129" customFormat="1" ht="22.8" x14ac:dyDescent="0.2">
      <c r="B19" s="108" t="s">
        <v>127</v>
      </c>
      <c r="C19" s="96" t="s">
        <v>132</v>
      </c>
      <c r="D19" s="142">
        <v>0.122</v>
      </c>
      <c r="E19" s="97" t="s">
        <v>120</v>
      </c>
      <c r="F19" s="114">
        <v>1.21</v>
      </c>
      <c r="G19" s="145">
        <f t="shared" si="1"/>
        <v>0.14762</v>
      </c>
    </row>
    <row r="20" spans="1:10" s="129" customFormat="1" ht="22.8" x14ac:dyDescent="0.2">
      <c r="B20" s="116" t="s">
        <v>128</v>
      </c>
      <c r="C20" s="147" t="s">
        <v>133</v>
      </c>
      <c r="D20" s="148">
        <v>0.14910000000000001</v>
      </c>
      <c r="E20" s="152" t="s">
        <v>121</v>
      </c>
      <c r="F20" s="119">
        <v>0.5</v>
      </c>
      <c r="G20" s="162">
        <f t="shared" si="1"/>
        <v>7.4550000000000005E-2</v>
      </c>
    </row>
    <row r="21" spans="1:10" s="129" customFormat="1" ht="12" x14ac:dyDescent="0.2">
      <c r="B21" s="134"/>
      <c r="C21" s="153"/>
      <c r="D21" s="154"/>
      <c r="F21" s="150" t="s">
        <v>26</v>
      </c>
      <c r="G21" s="151">
        <f>ROUND(SUM(G17:G20),2)</f>
        <v>614.28</v>
      </c>
    </row>
    <row r="22" spans="1:10" s="129" customFormat="1" ht="12" x14ac:dyDescent="0.2">
      <c r="A22" s="95"/>
      <c r="B22" s="134"/>
      <c r="C22" s="153"/>
      <c r="D22" s="154"/>
      <c r="F22" s="155"/>
      <c r="G22" s="156"/>
      <c r="H22" s="95"/>
      <c r="I22" s="95"/>
      <c r="J22" s="95"/>
    </row>
    <row r="23" spans="1:10" ht="24" x14ac:dyDescent="0.2">
      <c r="B23" s="130" t="s">
        <v>122</v>
      </c>
      <c r="C23" s="131" t="s">
        <v>123</v>
      </c>
      <c r="D23" s="132"/>
      <c r="E23" s="131" t="s">
        <v>28</v>
      </c>
      <c r="F23" s="132" t="s">
        <v>21</v>
      </c>
      <c r="G23" s="133" t="s">
        <v>12</v>
      </c>
    </row>
    <row r="24" spans="1:10" x14ac:dyDescent="0.2">
      <c r="B24" s="136" t="s">
        <v>124</v>
      </c>
      <c r="C24" s="32" t="s">
        <v>69</v>
      </c>
      <c r="D24" s="138">
        <v>1</v>
      </c>
      <c r="E24" s="117" t="s">
        <v>28</v>
      </c>
      <c r="F24" s="119">
        <v>37.25</v>
      </c>
      <c r="G24" s="120">
        <f>D24*F24</f>
        <v>37.25</v>
      </c>
    </row>
    <row r="25" spans="1:10" x14ac:dyDescent="0.2">
      <c r="B25" s="116" t="s">
        <v>114</v>
      </c>
      <c r="C25" s="117" t="s">
        <v>115</v>
      </c>
      <c r="D25" s="118">
        <v>8.3330000000000001E-2</v>
      </c>
      <c r="E25" s="117" t="s">
        <v>23</v>
      </c>
      <c r="F25" s="119">
        <v>21.48</v>
      </c>
      <c r="G25" s="120">
        <f t="shared" ref="G25" si="2">D25*F25</f>
        <v>1.7899284</v>
      </c>
    </row>
    <row r="26" spans="1:10" ht="12.6" thickBot="1" x14ac:dyDescent="0.25">
      <c r="B26" s="161"/>
      <c r="C26" s="158"/>
      <c r="D26" s="159"/>
      <c r="E26" s="160"/>
      <c r="F26" s="146" t="s">
        <v>26</v>
      </c>
      <c r="G26" s="137">
        <f>ROUND(SUM(G24:G25),2)</f>
        <v>39.04</v>
      </c>
    </row>
    <row r="29" spans="1:10" x14ac:dyDescent="0.2">
      <c r="C29" s="95"/>
      <c r="D29" s="95"/>
    </row>
    <row r="30" spans="1:10" s="81" customFormat="1" x14ac:dyDescent="0.3"/>
    <row r="31" spans="1:10" x14ac:dyDescent="0.2">
      <c r="C31" s="95"/>
      <c r="D31" s="95"/>
    </row>
    <row r="32" spans="1:10" x14ac:dyDescent="0.2">
      <c r="C32" s="95"/>
      <c r="D32" s="95"/>
    </row>
    <row r="33" s="95" customFormat="1" x14ac:dyDescent="0.2"/>
    <row r="34" s="95" customFormat="1" x14ac:dyDescent="0.2"/>
  </sheetData>
  <mergeCells count="1">
    <mergeCell ref="B3:G3"/>
  </mergeCells>
  <pageMargins left="0.511811024" right="0.511811024" top="0.78740157499999996" bottom="0.78740157499999996" header="0.31496062000000002" footer="0.31496062000000002"/>
  <pageSetup paperSize="9" scale="94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316-538F-47DB-9CD2-F97DF0CCE140}">
  <sheetPr>
    <pageSetUpPr fitToPage="1"/>
  </sheetPr>
  <dimension ref="A1:L36"/>
  <sheetViews>
    <sheetView workbookViewId="0">
      <selection activeCell="Q11" sqref="Q11"/>
    </sheetView>
  </sheetViews>
  <sheetFormatPr defaultRowHeight="14.4" x14ac:dyDescent="0.3"/>
  <cols>
    <col min="1" max="1" width="6.33203125" customWidth="1"/>
    <col min="2" max="2" width="22.109375" customWidth="1"/>
    <col min="3" max="3" width="7.88671875" hidden="1" customWidth="1"/>
    <col min="4" max="4" width="18.6640625" customWidth="1"/>
    <col min="5" max="5" width="9.88671875" customWidth="1"/>
    <col min="6" max="6" width="18.6640625" customWidth="1"/>
    <col min="7" max="7" width="9.6640625" customWidth="1"/>
    <col min="8" max="8" width="18.6640625" customWidth="1"/>
    <col min="9" max="9" width="11.88671875" customWidth="1"/>
    <col min="10" max="10" width="18.6640625" customWidth="1"/>
    <col min="11" max="11" width="10.6640625" customWidth="1"/>
    <col min="12" max="12" width="21.44140625" customWidth="1"/>
    <col min="249" max="249" width="5" customWidth="1"/>
    <col min="250" max="250" width="22" bestFit="1" customWidth="1"/>
    <col min="251" max="251" width="8.88671875" bestFit="1" customWidth="1"/>
    <col min="252" max="252" width="116.88671875" bestFit="1" customWidth="1"/>
    <col min="253" max="253" width="8.44140625" customWidth="1"/>
    <col min="254" max="254" width="9.88671875" bestFit="1" customWidth="1"/>
    <col min="255" max="255" width="16.109375" bestFit="1" customWidth="1"/>
    <col min="256" max="257" width="15.6640625" customWidth="1"/>
    <col min="259" max="259" width="15.6640625" bestFit="1" customWidth="1"/>
    <col min="261" max="261" width="21.44140625" bestFit="1" customWidth="1"/>
    <col min="505" max="505" width="5" customWidth="1"/>
    <col min="506" max="506" width="22" bestFit="1" customWidth="1"/>
    <col min="507" max="507" width="8.88671875" bestFit="1" customWidth="1"/>
    <col min="508" max="508" width="116.88671875" bestFit="1" customWidth="1"/>
    <col min="509" max="509" width="8.44140625" customWidth="1"/>
    <col min="510" max="510" width="9.88671875" bestFit="1" customWidth="1"/>
    <col min="511" max="511" width="16.109375" bestFit="1" customWidth="1"/>
    <col min="512" max="513" width="15.6640625" customWidth="1"/>
    <col min="515" max="515" width="15.6640625" bestFit="1" customWidth="1"/>
    <col min="517" max="517" width="21.44140625" bestFit="1" customWidth="1"/>
    <col min="761" max="761" width="5" customWidth="1"/>
    <col min="762" max="762" width="22" bestFit="1" customWidth="1"/>
    <col min="763" max="763" width="8.88671875" bestFit="1" customWidth="1"/>
    <col min="764" max="764" width="116.88671875" bestFit="1" customWidth="1"/>
    <col min="765" max="765" width="8.44140625" customWidth="1"/>
    <col min="766" max="766" width="9.88671875" bestFit="1" customWidth="1"/>
    <col min="767" max="767" width="16.109375" bestFit="1" customWidth="1"/>
    <col min="768" max="769" width="15.6640625" customWidth="1"/>
    <col min="771" max="771" width="15.6640625" bestFit="1" customWidth="1"/>
    <col min="773" max="773" width="21.44140625" bestFit="1" customWidth="1"/>
    <col min="1017" max="1017" width="5" customWidth="1"/>
    <col min="1018" max="1018" width="22" bestFit="1" customWidth="1"/>
    <col min="1019" max="1019" width="8.88671875" bestFit="1" customWidth="1"/>
    <col min="1020" max="1020" width="116.88671875" bestFit="1" customWidth="1"/>
    <col min="1021" max="1021" width="8.44140625" customWidth="1"/>
    <col min="1022" max="1022" width="9.88671875" bestFit="1" customWidth="1"/>
    <col min="1023" max="1023" width="16.109375" bestFit="1" customWidth="1"/>
    <col min="1024" max="1025" width="15.6640625" customWidth="1"/>
    <col min="1027" max="1027" width="15.6640625" bestFit="1" customWidth="1"/>
    <col min="1029" max="1029" width="21.44140625" bestFit="1" customWidth="1"/>
    <col min="1273" max="1273" width="5" customWidth="1"/>
    <col min="1274" max="1274" width="22" bestFit="1" customWidth="1"/>
    <col min="1275" max="1275" width="8.88671875" bestFit="1" customWidth="1"/>
    <col min="1276" max="1276" width="116.88671875" bestFit="1" customWidth="1"/>
    <col min="1277" max="1277" width="8.44140625" customWidth="1"/>
    <col min="1278" max="1278" width="9.88671875" bestFit="1" customWidth="1"/>
    <col min="1279" max="1279" width="16.109375" bestFit="1" customWidth="1"/>
    <col min="1280" max="1281" width="15.6640625" customWidth="1"/>
    <col min="1283" max="1283" width="15.6640625" bestFit="1" customWidth="1"/>
    <col min="1285" max="1285" width="21.44140625" bestFit="1" customWidth="1"/>
    <col min="1529" max="1529" width="5" customWidth="1"/>
    <col min="1530" max="1530" width="22" bestFit="1" customWidth="1"/>
    <col min="1531" max="1531" width="8.88671875" bestFit="1" customWidth="1"/>
    <col min="1532" max="1532" width="116.88671875" bestFit="1" customWidth="1"/>
    <col min="1533" max="1533" width="8.44140625" customWidth="1"/>
    <col min="1534" max="1534" width="9.88671875" bestFit="1" customWidth="1"/>
    <col min="1535" max="1535" width="16.109375" bestFit="1" customWidth="1"/>
    <col min="1536" max="1537" width="15.6640625" customWidth="1"/>
    <col min="1539" max="1539" width="15.6640625" bestFit="1" customWidth="1"/>
    <col min="1541" max="1541" width="21.44140625" bestFit="1" customWidth="1"/>
    <col min="1785" max="1785" width="5" customWidth="1"/>
    <col min="1786" max="1786" width="22" bestFit="1" customWidth="1"/>
    <col min="1787" max="1787" width="8.88671875" bestFit="1" customWidth="1"/>
    <col min="1788" max="1788" width="116.88671875" bestFit="1" customWidth="1"/>
    <col min="1789" max="1789" width="8.44140625" customWidth="1"/>
    <col min="1790" max="1790" width="9.88671875" bestFit="1" customWidth="1"/>
    <col min="1791" max="1791" width="16.109375" bestFit="1" customWidth="1"/>
    <col min="1792" max="1793" width="15.6640625" customWidth="1"/>
    <col min="1795" max="1795" width="15.6640625" bestFit="1" customWidth="1"/>
    <col min="1797" max="1797" width="21.44140625" bestFit="1" customWidth="1"/>
    <col min="2041" max="2041" width="5" customWidth="1"/>
    <col min="2042" max="2042" width="22" bestFit="1" customWidth="1"/>
    <col min="2043" max="2043" width="8.88671875" bestFit="1" customWidth="1"/>
    <col min="2044" max="2044" width="116.88671875" bestFit="1" customWidth="1"/>
    <col min="2045" max="2045" width="8.44140625" customWidth="1"/>
    <col min="2046" max="2046" width="9.88671875" bestFit="1" customWidth="1"/>
    <col min="2047" max="2047" width="16.109375" bestFit="1" customWidth="1"/>
    <col min="2048" max="2049" width="15.6640625" customWidth="1"/>
    <col min="2051" max="2051" width="15.6640625" bestFit="1" customWidth="1"/>
    <col min="2053" max="2053" width="21.44140625" bestFit="1" customWidth="1"/>
    <col min="2297" max="2297" width="5" customWidth="1"/>
    <col min="2298" max="2298" width="22" bestFit="1" customWidth="1"/>
    <col min="2299" max="2299" width="8.88671875" bestFit="1" customWidth="1"/>
    <col min="2300" max="2300" width="116.88671875" bestFit="1" customWidth="1"/>
    <col min="2301" max="2301" width="8.44140625" customWidth="1"/>
    <col min="2302" max="2302" width="9.88671875" bestFit="1" customWidth="1"/>
    <col min="2303" max="2303" width="16.109375" bestFit="1" customWidth="1"/>
    <col min="2304" max="2305" width="15.6640625" customWidth="1"/>
    <col min="2307" max="2307" width="15.6640625" bestFit="1" customWidth="1"/>
    <col min="2309" max="2309" width="21.44140625" bestFit="1" customWidth="1"/>
    <col min="2553" max="2553" width="5" customWidth="1"/>
    <col min="2554" max="2554" width="22" bestFit="1" customWidth="1"/>
    <col min="2555" max="2555" width="8.88671875" bestFit="1" customWidth="1"/>
    <col min="2556" max="2556" width="116.88671875" bestFit="1" customWidth="1"/>
    <col min="2557" max="2557" width="8.44140625" customWidth="1"/>
    <col min="2558" max="2558" width="9.88671875" bestFit="1" customWidth="1"/>
    <col min="2559" max="2559" width="16.109375" bestFit="1" customWidth="1"/>
    <col min="2560" max="2561" width="15.6640625" customWidth="1"/>
    <col min="2563" max="2563" width="15.6640625" bestFit="1" customWidth="1"/>
    <col min="2565" max="2565" width="21.44140625" bestFit="1" customWidth="1"/>
    <col min="2809" max="2809" width="5" customWidth="1"/>
    <col min="2810" max="2810" width="22" bestFit="1" customWidth="1"/>
    <col min="2811" max="2811" width="8.88671875" bestFit="1" customWidth="1"/>
    <col min="2812" max="2812" width="116.88671875" bestFit="1" customWidth="1"/>
    <col min="2813" max="2813" width="8.44140625" customWidth="1"/>
    <col min="2814" max="2814" width="9.88671875" bestFit="1" customWidth="1"/>
    <col min="2815" max="2815" width="16.109375" bestFit="1" customWidth="1"/>
    <col min="2816" max="2817" width="15.6640625" customWidth="1"/>
    <col min="2819" max="2819" width="15.6640625" bestFit="1" customWidth="1"/>
    <col min="2821" max="2821" width="21.44140625" bestFit="1" customWidth="1"/>
    <col min="3065" max="3065" width="5" customWidth="1"/>
    <col min="3066" max="3066" width="22" bestFit="1" customWidth="1"/>
    <col min="3067" max="3067" width="8.88671875" bestFit="1" customWidth="1"/>
    <col min="3068" max="3068" width="116.88671875" bestFit="1" customWidth="1"/>
    <col min="3069" max="3069" width="8.44140625" customWidth="1"/>
    <col min="3070" max="3070" width="9.88671875" bestFit="1" customWidth="1"/>
    <col min="3071" max="3071" width="16.109375" bestFit="1" customWidth="1"/>
    <col min="3072" max="3073" width="15.6640625" customWidth="1"/>
    <col min="3075" max="3075" width="15.6640625" bestFit="1" customWidth="1"/>
    <col min="3077" max="3077" width="21.44140625" bestFit="1" customWidth="1"/>
    <col min="3321" max="3321" width="5" customWidth="1"/>
    <col min="3322" max="3322" width="22" bestFit="1" customWidth="1"/>
    <col min="3323" max="3323" width="8.88671875" bestFit="1" customWidth="1"/>
    <col min="3324" max="3324" width="116.88671875" bestFit="1" customWidth="1"/>
    <col min="3325" max="3325" width="8.44140625" customWidth="1"/>
    <col min="3326" max="3326" width="9.88671875" bestFit="1" customWidth="1"/>
    <col min="3327" max="3327" width="16.109375" bestFit="1" customWidth="1"/>
    <col min="3328" max="3329" width="15.6640625" customWidth="1"/>
    <col min="3331" max="3331" width="15.6640625" bestFit="1" customWidth="1"/>
    <col min="3333" max="3333" width="21.44140625" bestFit="1" customWidth="1"/>
    <col min="3577" max="3577" width="5" customWidth="1"/>
    <col min="3578" max="3578" width="22" bestFit="1" customWidth="1"/>
    <col min="3579" max="3579" width="8.88671875" bestFit="1" customWidth="1"/>
    <col min="3580" max="3580" width="116.88671875" bestFit="1" customWidth="1"/>
    <col min="3581" max="3581" width="8.44140625" customWidth="1"/>
    <col min="3582" max="3582" width="9.88671875" bestFit="1" customWidth="1"/>
    <col min="3583" max="3583" width="16.109375" bestFit="1" customWidth="1"/>
    <col min="3584" max="3585" width="15.6640625" customWidth="1"/>
    <col min="3587" max="3587" width="15.6640625" bestFit="1" customWidth="1"/>
    <col min="3589" max="3589" width="21.44140625" bestFit="1" customWidth="1"/>
    <col min="3833" max="3833" width="5" customWidth="1"/>
    <col min="3834" max="3834" width="22" bestFit="1" customWidth="1"/>
    <col min="3835" max="3835" width="8.88671875" bestFit="1" customWidth="1"/>
    <col min="3836" max="3836" width="116.88671875" bestFit="1" customWidth="1"/>
    <col min="3837" max="3837" width="8.44140625" customWidth="1"/>
    <col min="3838" max="3838" width="9.88671875" bestFit="1" customWidth="1"/>
    <col min="3839" max="3839" width="16.109375" bestFit="1" customWidth="1"/>
    <col min="3840" max="3841" width="15.6640625" customWidth="1"/>
    <col min="3843" max="3843" width="15.6640625" bestFit="1" customWidth="1"/>
    <col min="3845" max="3845" width="21.44140625" bestFit="1" customWidth="1"/>
    <col min="4089" max="4089" width="5" customWidth="1"/>
    <col min="4090" max="4090" width="22" bestFit="1" customWidth="1"/>
    <col min="4091" max="4091" width="8.88671875" bestFit="1" customWidth="1"/>
    <col min="4092" max="4092" width="116.88671875" bestFit="1" customWidth="1"/>
    <col min="4093" max="4093" width="8.44140625" customWidth="1"/>
    <col min="4094" max="4094" width="9.88671875" bestFit="1" customWidth="1"/>
    <col min="4095" max="4095" width="16.109375" bestFit="1" customWidth="1"/>
    <col min="4096" max="4097" width="15.6640625" customWidth="1"/>
    <col min="4099" max="4099" width="15.6640625" bestFit="1" customWidth="1"/>
    <col min="4101" max="4101" width="21.44140625" bestFit="1" customWidth="1"/>
    <col min="4345" max="4345" width="5" customWidth="1"/>
    <col min="4346" max="4346" width="22" bestFit="1" customWidth="1"/>
    <col min="4347" max="4347" width="8.88671875" bestFit="1" customWidth="1"/>
    <col min="4348" max="4348" width="116.88671875" bestFit="1" customWidth="1"/>
    <col min="4349" max="4349" width="8.44140625" customWidth="1"/>
    <col min="4350" max="4350" width="9.88671875" bestFit="1" customWidth="1"/>
    <col min="4351" max="4351" width="16.109375" bestFit="1" customWidth="1"/>
    <col min="4352" max="4353" width="15.6640625" customWidth="1"/>
    <col min="4355" max="4355" width="15.6640625" bestFit="1" customWidth="1"/>
    <col min="4357" max="4357" width="21.44140625" bestFit="1" customWidth="1"/>
    <col min="4601" max="4601" width="5" customWidth="1"/>
    <col min="4602" max="4602" width="22" bestFit="1" customWidth="1"/>
    <col min="4603" max="4603" width="8.88671875" bestFit="1" customWidth="1"/>
    <col min="4604" max="4604" width="116.88671875" bestFit="1" customWidth="1"/>
    <col min="4605" max="4605" width="8.44140625" customWidth="1"/>
    <col min="4606" max="4606" width="9.88671875" bestFit="1" customWidth="1"/>
    <col min="4607" max="4607" width="16.109375" bestFit="1" customWidth="1"/>
    <col min="4608" max="4609" width="15.6640625" customWidth="1"/>
    <col min="4611" max="4611" width="15.6640625" bestFit="1" customWidth="1"/>
    <col min="4613" max="4613" width="21.44140625" bestFit="1" customWidth="1"/>
    <col min="4857" max="4857" width="5" customWidth="1"/>
    <col min="4858" max="4858" width="22" bestFit="1" customWidth="1"/>
    <col min="4859" max="4859" width="8.88671875" bestFit="1" customWidth="1"/>
    <col min="4860" max="4860" width="116.88671875" bestFit="1" customWidth="1"/>
    <col min="4861" max="4861" width="8.44140625" customWidth="1"/>
    <col min="4862" max="4862" width="9.88671875" bestFit="1" customWidth="1"/>
    <col min="4863" max="4863" width="16.109375" bestFit="1" customWidth="1"/>
    <col min="4864" max="4865" width="15.6640625" customWidth="1"/>
    <col min="4867" max="4867" width="15.6640625" bestFit="1" customWidth="1"/>
    <col min="4869" max="4869" width="21.44140625" bestFit="1" customWidth="1"/>
    <col min="5113" max="5113" width="5" customWidth="1"/>
    <col min="5114" max="5114" width="22" bestFit="1" customWidth="1"/>
    <col min="5115" max="5115" width="8.88671875" bestFit="1" customWidth="1"/>
    <col min="5116" max="5116" width="116.88671875" bestFit="1" customWidth="1"/>
    <col min="5117" max="5117" width="8.44140625" customWidth="1"/>
    <col min="5118" max="5118" width="9.88671875" bestFit="1" customWidth="1"/>
    <col min="5119" max="5119" width="16.109375" bestFit="1" customWidth="1"/>
    <col min="5120" max="5121" width="15.6640625" customWidth="1"/>
    <col min="5123" max="5123" width="15.6640625" bestFit="1" customWidth="1"/>
    <col min="5125" max="5125" width="21.44140625" bestFit="1" customWidth="1"/>
    <col min="5369" max="5369" width="5" customWidth="1"/>
    <col min="5370" max="5370" width="22" bestFit="1" customWidth="1"/>
    <col min="5371" max="5371" width="8.88671875" bestFit="1" customWidth="1"/>
    <col min="5372" max="5372" width="116.88671875" bestFit="1" customWidth="1"/>
    <col min="5373" max="5373" width="8.44140625" customWidth="1"/>
    <col min="5374" max="5374" width="9.88671875" bestFit="1" customWidth="1"/>
    <col min="5375" max="5375" width="16.109375" bestFit="1" customWidth="1"/>
    <col min="5376" max="5377" width="15.6640625" customWidth="1"/>
    <col min="5379" max="5379" width="15.6640625" bestFit="1" customWidth="1"/>
    <col min="5381" max="5381" width="21.44140625" bestFit="1" customWidth="1"/>
    <col min="5625" max="5625" width="5" customWidth="1"/>
    <col min="5626" max="5626" width="22" bestFit="1" customWidth="1"/>
    <col min="5627" max="5627" width="8.88671875" bestFit="1" customWidth="1"/>
    <col min="5628" max="5628" width="116.88671875" bestFit="1" customWidth="1"/>
    <col min="5629" max="5629" width="8.44140625" customWidth="1"/>
    <col min="5630" max="5630" width="9.88671875" bestFit="1" customWidth="1"/>
    <col min="5631" max="5631" width="16.109375" bestFit="1" customWidth="1"/>
    <col min="5632" max="5633" width="15.6640625" customWidth="1"/>
    <col min="5635" max="5635" width="15.6640625" bestFit="1" customWidth="1"/>
    <col min="5637" max="5637" width="21.44140625" bestFit="1" customWidth="1"/>
    <col min="5881" max="5881" width="5" customWidth="1"/>
    <col min="5882" max="5882" width="22" bestFit="1" customWidth="1"/>
    <col min="5883" max="5883" width="8.88671875" bestFit="1" customWidth="1"/>
    <col min="5884" max="5884" width="116.88671875" bestFit="1" customWidth="1"/>
    <col min="5885" max="5885" width="8.44140625" customWidth="1"/>
    <col min="5886" max="5886" width="9.88671875" bestFit="1" customWidth="1"/>
    <col min="5887" max="5887" width="16.109375" bestFit="1" customWidth="1"/>
    <col min="5888" max="5889" width="15.6640625" customWidth="1"/>
    <col min="5891" max="5891" width="15.6640625" bestFit="1" customWidth="1"/>
    <col min="5893" max="5893" width="21.44140625" bestFit="1" customWidth="1"/>
    <col min="6137" max="6137" width="5" customWidth="1"/>
    <col min="6138" max="6138" width="22" bestFit="1" customWidth="1"/>
    <col min="6139" max="6139" width="8.88671875" bestFit="1" customWidth="1"/>
    <col min="6140" max="6140" width="116.88671875" bestFit="1" customWidth="1"/>
    <col min="6141" max="6141" width="8.44140625" customWidth="1"/>
    <col min="6142" max="6142" width="9.88671875" bestFit="1" customWidth="1"/>
    <col min="6143" max="6143" width="16.109375" bestFit="1" customWidth="1"/>
    <col min="6144" max="6145" width="15.6640625" customWidth="1"/>
    <col min="6147" max="6147" width="15.6640625" bestFit="1" customWidth="1"/>
    <col min="6149" max="6149" width="21.44140625" bestFit="1" customWidth="1"/>
    <col min="6393" max="6393" width="5" customWidth="1"/>
    <col min="6394" max="6394" width="22" bestFit="1" customWidth="1"/>
    <col min="6395" max="6395" width="8.88671875" bestFit="1" customWidth="1"/>
    <col min="6396" max="6396" width="116.88671875" bestFit="1" customWidth="1"/>
    <col min="6397" max="6397" width="8.44140625" customWidth="1"/>
    <col min="6398" max="6398" width="9.88671875" bestFit="1" customWidth="1"/>
    <col min="6399" max="6399" width="16.109375" bestFit="1" customWidth="1"/>
    <col min="6400" max="6401" width="15.6640625" customWidth="1"/>
    <col min="6403" max="6403" width="15.6640625" bestFit="1" customWidth="1"/>
    <col min="6405" max="6405" width="21.44140625" bestFit="1" customWidth="1"/>
    <col min="6649" max="6649" width="5" customWidth="1"/>
    <col min="6650" max="6650" width="22" bestFit="1" customWidth="1"/>
    <col min="6651" max="6651" width="8.88671875" bestFit="1" customWidth="1"/>
    <col min="6652" max="6652" width="116.88671875" bestFit="1" customWidth="1"/>
    <col min="6653" max="6653" width="8.44140625" customWidth="1"/>
    <col min="6654" max="6654" width="9.88671875" bestFit="1" customWidth="1"/>
    <col min="6655" max="6655" width="16.109375" bestFit="1" customWidth="1"/>
    <col min="6656" max="6657" width="15.6640625" customWidth="1"/>
    <col min="6659" max="6659" width="15.6640625" bestFit="1" customWidth="1"/>
    <col min="6661" max="6661" width="21.44140625" bestFit="1" customWidth="1"/>
    <col min="6905" max="6905" width="5" customWidth="1"/>
    <col min="6906" max="6906" width="22" bestFit="1" customWidth="1"/>
    <col min="6907" max="6907" width="8.88671875" bestFit="1" customWidth="1"/>
    <col min="6908" max="6908" width="116.88671875" bestFit="1" customWidth="1"/>
    <col min="6909" max="6909" width="8.44140625" customWidth="1"/>
    <col min="6910" max="6910" width="9.88671875" bestFit="1" customWidth="1"/>
    <col min="6911" max="6911" width="16.109375" bestFit="1" customWidth="1"/>
    <col min="6912" max="6913" width="15.6640625" customWidth="1"/>
    <col min="6915" max="6915" width="15.6640625" bestFit="1" customWidth="1"/>
    <col min="6917" max="6917" width="21.44140625" bestFit="1" customWidth="1"/>
    <col min="7161" max="7161" width="5" customWidth="1"/>
    <col min="7162" max="7162" width="22" bestFit="1" customWidth="1"/>
    <col min="7163" max="7163" width="8.88671875" bestFit="1" customWidth="1"/>
    <col min="7164" max="7164" width="116.88671875" bestFit="1" customWidth="1"/>
    <col min="7165" max="7165" width="8.44140625" customWidth="1"/>
    <col min="7166" max="7166" width="9.88671875" bestFit="1" customWidth="1"/>
    <col min="7167" max="7167" width="16.109375" bestFit="1" customWidth="1"/>
    <col min="7168" max="7169" width="15.6640625" customWidth="1"/>
    <col min="7171" max="7171" width="15.6640625" bestFit="1" customWidth="1"/>
    <col min="7173" max="7173" width="21.44140625" bestFit="1" customWidth="1"/>
    <col min="7417" max="7417" width="5" customWidth="1"/>
    <col min="7418" max="7418" width="22" bestFit="1" customWidth="1"/>
    <col min="7419" max="7419" width="8.88671875" bestFit="1" customWidth="1"/>
    <col min="7420" max="7420" width="116.88671875" bestFit="1" customWidth="1"/>
    <col min="7421" max="7421" width="8.44140625" customWidth="1"/>
    <col min="7422" max="7422" width="9.88671875" bestFit="1" customWidth="1"/>
    <col min="7423" max="7423" width="16.109375" bestFit="1" customWidth="1"/>
    <col min="7424" max="7425" width="15.6640625" customWidth="1"/>
    <col min="7427" max="7427" width="15.6640625" bestFit="1" customWidth="1"/>
    <col min="7429" max="7429" width="21.44140625" bestFit="1" customWidth="1"/>
    <col min="7673" max="7673" width="5" customWidth="1"/>
    <col min="7674" max="7674" width="22" bestFit="1" customWidth="1"/>
    <col min="7675" max="7675" width="8.88671875" bestFit="1" customWidth="1"/>
    <col min="7676" max="7676" width="116.88671875" bestFit="1" customWidth="1"/>
    <col min="7677" max="7677" width="8.44140625" customWidth="1"/>
    <col min="7678" max="7678" width="9.88671875" bestFit="1" customWidth="1"/>
    <col min="7679" max="7679" width="16.109375" bestFit="1" customWidth="1"/>
    <col min="7680" max="7681" width="15.6640625" customWidth="1"/>
    <col min="7683" max="7683" width="15.6640625" bestFit="1" customWidth="1"/>
    <col min="7685" max="7685" width="21.44140625" bestFit="1" customWidth="1"/>
    <col min="7929" max="7929" width="5" customWidth="1"/>
    <col min="7930" max="7930" width="22" bestFit="1" customWidth="1"/>
    <col min="7931" max="7931" width="8.88671875" bestFit="1" customWidth="1"/>
    <col min="7932" max="7932" width="116.88671875" bestFit="1" customWidth="1"/>
    <col min="7933" max="7933" width="8.44140625" customWidth="1"/>
    <col min="7934" max="7934" width="9.88671875" bestFit="1" customWidth="1"/>
    <col min="7935" max="7935" width="16.109375" bestFit="1" customWidth="1"/>
    <col min="7936" max="7937" width="15.6640625" customWidth="1"/>
    <col min="7939" max="7939" width="15.6640625" bestFit="1" customWidth="1"/>
    <col min="7941" max="7941" width="21.44140625" bestFit="1" customWidth="1"/>
    <col min="8185" max="8185" width="5" customWidth="1"/>
    <col min="8186" max="8186" width="22" bestFit="1" customWidth="1"/>
    <col min="8187" max="8187" width="8.88671875" bestFit="1" customWidth="1"/>
    <col min="8188" max="8188" width="116.88671875" bestFit="1" customWidth="1"/>
    <col min="8189" max="8189" width="8.44140625" customWidth="1"/>
    <col min="8190" max="8190" width="9.88671875" bestFit="1" customWidth="1"/>
    <col min="8191" max="8191" width="16.109375" bestFit="1" customWidth="1"/>
    <col min="8192" max="8193" width="15.6640625" customWidth="1"/>
    <col min="8195" max="8195" width="15.6640625" bestFit="1" customWidth="1"/>
    <col min="8197" max="8197" width="21.44140625" bestFit="1" customWidth="1"/>
    <col min="8441" max="8441" width="5" customWidth="1"/>
    <col min="8442" max="8442" width="22" bestFit="1" customWidth="1"/>
    <col min="8443" max="8443" width="8.88671875" bestFit="1" customWidth="1"/>
    <col min="8444" max="8444" width="116.88671875" bestFit="1" customWidth="1"/>
    <col min="8445" max="8445" width="8.44140625" customWidth="1"/>
    <col min="8446" max="8446" width="9.88671875" bestFit="1" customWidth="1"/>
    <col min="8447" max="8447" width="16.109375" bestFit="1" customWidth="1"/>
    <col min="8448" max="8449" width="15.6640625" customWidth="1"/>
    <col min="8451" max="8451" width="15.6640625" bestFit="1" customWidth="1"/>
    <col min="8453" max="8453" width="21.44140625" bestFit="1" customWidth="1"/>
    <col min="8697" max="8697" width="5" customWidth="1"/>
    <col min="8698" max="8698" width="22" bestFit="1" customWidth="1"/>
    <col min="8699" max="8699" width="8.88671875" bestFit="1" customWidth="1"/>
    <col min="8700" max="8700" width="116.88671875" bestFit="1" customWidth="1"/>
    <col min="8701" max="8701" width="8.44140625" customWidth="1"/>
    <col min="8702" max="8702" width="9.88671875" bestFit="1" customWidth="1"/>
    <col min="8703" max="8703" width="16.109375" bestFit="1" customWidth="1"/>
    <col min="8704" max="8705" width="15.6640625" customWidth="1"/>
    <col min="8707" max="8707" width="15.6640625" bestFit="1" customWidth="1"/>
    <col min="8709" max="8709" width="21.44140625" bestFit="1" customWidth="1"/>
    <col min="8953" max="8953" width="5" customWidth="1"/>
    <col min="8954" max="8954" width="22" bestFit="1" customWidth="1"/>
    <col min="8955" max="8955" width="8.88671875" bestFit="1" customWidth="1"/>
    <col min="8956" max="8956" width="116.88671875" bestFit="1" customWidth="1"/>
    <col min="8957" max="8957" width="8.44140625" customWidth="1"/>
    <col min="8958" max="8958" width="9.88671875" bestFit="1" customWidth="1"/>
    <col min="8959" max="8959" width="16.109375" bestFit="1" customWidth="1"/>
    <col min="8960" max="8961" width="15.6640625" customWidth="1"/>
    <col min="8963" max="8963" width="15.6640625" bestFit="1" customWidth="1"/>
    <col min="8965" max="8965" width="21.44140625" bestFit="1" customWidth="1"/>
    <col min="9209" max="9209" width="5" customWidth="1"/>
    <col min="9210" max="9210" width="22" bestFit="1" customWidth="1"/>
    <col min="9211" max="9211" width="8.88671875" bestFit="1" customWidth="1"/>
    <col min="9212" max="9212" width="116.88671875" bestFit="1" customWidth="1"/>
    <col min="9213" max="9213" width="8.44140625" customWidth="1"/>
    <col min="9214" max="9214" width="9.88671875" bestFit="1" customWidth="1"/>
    <col min="9215" max="9215" width="16.109375" bestFit="1" customWidth="1"/>
    <col min="9216" max="9217" width="15.6640625" customWidth="1"/>
    <col min="9219" max="9219" width="15.6640625" bestFit="1" customWidth="1"/>
    <col min="9221" max="9221" width="21.44140625" bestFit="1" customWidth="1"/>
    <col min="9465" max="9465" width="5" customWidth="1"/>
    <col min="9466" max="9466" width="22" bestFit="1" customWidth="1"/>
    <col min="9467" max="9467" width="8.88671875" bestFit="1" customWidth="1"/>
    <col min="9468" max="9468" width="116.88671875" bestFit="1" customWidth="1"/>
    <col min="9469" max="9469" width="8.44140625" customWidth="1"/>
    <col min="9470" max="9470" width="9.88671875" bestFit="1" customWidth="1"/>
    <col min="9471" max="9471" width="16.109375" bestFit="1" customWidth="1"/>
    <col min="9472" max="9473" width="15.6640625" customWidth="1"/>
    <col min="9475" max="9475" width="15.6640625" bestFit="1" customWidth="1"/>
    <col min="9477" max="9477" width="21.44140625" bestFit="1" customWidth="1"/>
    <col min="9721" max="9721" width="5" customWidth="1"/>
    <col min="9722" max="9722" width="22" bestFit="1" customWidth="1"/>
    <col min="9723" max="9723" width="8.88671875" bestFit="1" customWidth="1"/>
    <col min="9724" max="9724" width="116.88671875" bestFit="1" customWidth="1"/>
    <col min="9725" max="9725" width="8.44140625" customWidth="1"/>
    <col min="9726" max="9726" width="9.88671875" bestFit="1" customWidth="1"/>
    <col min="9727" max="9727" width="16.109375" bestFit="1" customWidth="1"/>
    <col min="9728" max="9729" width="15.6640625" customWidth="1"/>
    <col min="9731" max="9731" width="15.6640625" bestFit="1" customWidth="1"/>
    <col min="9733" max="9733" width="21.44140625" bestFit="1" customWidth="1"/>
    <col min="9977" max="9977" width="5" customWidth="1"/>
    <col min="9978" max="9978" width="22" bestFit="1" customWidth="1"/>
    <col min="9979" max="9979" width="8.88671875" bestFit="1" customWidth="1"/>
    <col min="9980" max="9980" width="116.88671875" bestFit="1" customWidth="1"/>
    <col min="9981" max="9981" width="8.44140625" customWidth="1"/>
    <col min="9982" max="9982" width="9.88671875" bestFit="1" customWidth="1"/>
    <col min="9983" max="9983" width="16.109375" bestFit="1" customWidth="1"/>
    <col min="9984" max="9985" width="15.6640625" customWidth="1"/>
    <col min="9987" max="9987" width="15.6640625" bestFit="1" customWidth="1"/>
    <col min="9989" max="9989" width="21.44140625" bestFit="1" customWidth="1"/>
    <col min="10233" max="10233" width="5" customWidth="1"/>
    <col min="10234" max="10234" width="22" bestFit="1" customWidth="1"/>
    <col min="10235" max="10235" width="8.88671875" bestFit="1" customWidth="1"/>
    <col min="10236" max="10236" width="116.88671875" bestFit="1" customWidth="1"/>
    <col min="10237" max="10237" width="8.44140625" customWidth="1"/>
    <col min="10238" max="10238" width="9.88671875" bestFit="1" customWidth="1"/>
    <col min="10239" max="10239" width="16.109375" bestFit="1" customWidth="1"/>
    <col min="10240" max="10241" width="15.6640625" customWidth="1"/>
    <col min="10243" max="10243" width="15.6640625" bestFit="1" customWidth="1"/>
    <col min="10245" max="10245" width="21.44140625" bestFit="1" customWidth="1"/>
    <col min="10489" max="10489" width="5" customWidth="1"/>
    <col min="10490" max="10490" width="22" bestFit="1" customWidth="1"/>
    <col min="10491" max="10491" width="8.88671875" bestFit="1" customWidth="1"/>
    <col min="10492" max="10492" width="116.88671875" bestFit="1" customWidth="1"/>
    <col min="10493" max="10493" width="8.44140625" customWidth="1"/>
    <col min="10494" max="10494" width="9.88671875" bestFit="1" customWidth="1"/>
    <col min="10495" max="10495" width="16.109375" bestFit="1" customWidth="1"/>
    <col min="10496" max="10497" width="15.6640625" customWidth="1"/>
    <col min="10499" max="10499" width="15.6640625" bestFit="1" customWidth="1"/>
    <col min="10501" max="10501" width="21.44140625" bestFit="1" customWidth="1"/>
    <col min="10745" max="10745" width="5" customWidth="1"/>
    <col min="10746" max="10746" width="22" bestFit="1" customWidth="1"/>
    <col min="10747" max="10747" width="8.88671875" bestFit="1" customWidth="1"/>
    <col min="10748" max="10748" width="116.88671875" bestFit="1" customWidth="1"/>
    <col min="10749" max="10749" width="8.44140625" customWidth="1"/>
    <col min="10750" max="10750" width="9.88671875" bestFit="1" customWidth="1"/>
    <col min="10751" max="10751" width="16.109375" bestFit="1" customWidth="1"/>
    <col min="10752" max="10753" width="15.6640625" customWidth="1"/>
    <col min="10755" max="10755" width="15.6640625" bestFit="1" customWidth="1"/>
    <col min="10757" max="10757" width="21.44140625" bestFit="1" customWidth="1"/>
    <col min="11001" max="11001" width="5" customWidth="1"/>
    <col min="11002" max="11002" width="22" bestFit="1" customWidth="1"/>
    <col min="11003" max="11003" width="8.88671875" bestFit="1" customWidth="1"/>
    <col min="11004" max="11004" width="116.88671875" bestFit="1" customWidth="1"/>
    <col min="11005" max="11005" width="8.44140625" customWidth="1"/>
    <col min="11006" max="11006" width="9.88671875" bestFit="1" customWidth="1"/>
    <col min="11007" max="11007" width="16.109375" bestFit="1" customWidth="1"/>
    <col min="11008" max="11009" width="15.6640625" customWidth="1"/>
    <col min="11011" max="11011" width="15.6640625" bestFit="1" customWidth="1"/>
    <col min="11013" max="11013" width="21.44140625" bestFit="1" customWidth="1"/>
    <col min="11257" max="11257" width="5" customWidth="1"/>
    <col min="11258" max="11258" width="22" bestFit="1" customWidth="1"/>
    <col min="11259" max="11259" width="8.88671875" bestFit="1" customWidth="1"/>
    <col min="11260" max="11260" width="116.88671875" bestFit="1" customWidth="1"/>
    <col min="11261" max="11261" width="8.44140625" customWidth="1"/>
    <col min="11262" max="11262" width="9.88671875" bestFit="1" customWidth="1"/>
    <col min="11263" max="11263" width="16.109375" bestFit="1" customWidth="1"/>
    <col min="11264" max="11265" width="15.6640625" customWidth="1"/>
    <col min="11267" max="11267" width="15.6640625" bestFit="1" customWidth="1"/>
    <col min="11269" max="11269" width="21.44140625" bestFit="1" customWidth="1"/>
    <col min="11513" max="11513" width="5" customWidth="1"/>
    <col min="11514" max="11514" width="22" bestFit="1" customWidth="1"/>
    <col min="11515" max="11515" width="8.88671875" bestFit="1" customWidth="1"/>
    <col min="11516" max="11516" width="116.88671875" bestFit="1" customWidth="1"/>
    <col min="11517" max="11517" width="8.44140625" customWidth="1"/>
    <col min="11518" max="11518" width="9.88671875" bestFit="1" customWidth="1"/>
    <col min="11519" max="11519" width="16.109375" bestFit="1" customWidth="1"/>
    <col min="11520" max="11521" width="15.6640625" customWidth="1"/>
    <col min="11523" max="11523" width="15.6640625" bestFit="1" customWidth="1"/>
    <col min="11525" max="11525" width="21.44140625" bestFit="1" customWidth="1"/>
    <col min="11769" max="11769" width="5" customWidth="1"/>
    <col min="11770" max="11770" width="22" bestFit="1" customWidth="1"/>
    <col min="11771" max="11771" width="8.88671875" bestFit="1" customWidth="1"/>
    <col min="11772" max="11772" width="116.88671875" bestFit="1" customWidth="1"/>
    <col min="11773" max="11773" width="8.44140625" customWidth="1"/>
    <col min="11774" max="11774" width="9.88671875" bestFit="1" customWidth="1"/>
    <col min="11775" max="11775" width="16.109375" bestFit="1" customWidth="1"/>
    <col min="11776" max="11777" width="15.6640625" customWidth="1"/>
    <col min="11779" max="11779" width="15.6640625" bestFit="1" customWidth="1"/>
    <col min="11781" max="11781" width="21.44140625" bestFit="1" customWidth="1"/>
    <col min="12025" max="12025" width="5" customWidth="1"/>
    <col min="12026" max="12026" width="22" bestFit="1" customWidth="1"/>
    <col min="12027" max="12027" width="8.88671875" bestFit="1" customWidth="1"/>
    <col min="12028" max="12028" width="116.88671875" bestFit="1" customWidth="1"/>
    <col min="12029" max="12029" width="8.44140625" customWidth="1"/>
    <col min="12030" max="12030" width="9.88671875" bestFit="1" customWidth="1"/>
    <col min="12031" max="12031" width="16.109375" bestFit="1" customWidth="1"/>
    <col min="12032" max="12033" width="15.6640625" customWidth="1"/>
    <col min="12035" max="12035" width="15.6640625" bestFit="1" customWidth="1"/>
    <col min="12037" max="12037" width="21.44140625" bestFit="1" customWidth="1"/>
    <col min="12281" max="12281" width="5" customWidth="1"/>
    <col min="12282" max="12282" width="22" bestFit="1" customWidth="1"/>
    <col min="12283" max="12283" width="8.88671875" bestFit="1" customWidth="1"/>
    <col min="12284" max="12284" width="116.88671875" bestFit="1" customWidth="1"/>
    <col min="12285" max="12285" width="8.44140625" customWidth="1"/>
    <col min="12286" max="12286" width="9.88671875" bestFit="1" customWidth="1"/>
    <col min="12287" max="12287" width="16.109375" bestFit="1" customWidth="1"/>
    <col min="12288" max="12289" width="15.6640625" customWidth="1"/>
    <col min="12291" max="12291" width="15.6640625" bestFit="1" customWidth="1"/>
    <col min="12293" max="12293" width="21.44140625" bestFit="1" customWidth="1"/>
    <col min="12537" max="12537" width="5" customWidth="1"/>
    <col min="12538" max="12538" width="22" bestFit="1" customWidth="1"/>
    <col min="12539" max="12539" width="8.88671875" bestFit="1" customWidth="1"/>
    <col min="12540" max="12540" width="116.88671875" bestFit="1" customWidth="1"/>
    <col min="12541" max="12541" width="8.44140625" customWidth="1"/>
    <col min="12542" max="12542" width="9.88671875" bestFit="1" customWidth="1"/>
    <col min="12543" max="12543" width="16.109375" bestFit="1" customWidth="1"/>
    <col min="12544" max="12545" width="15.6640625" customWidth="1"/>
    <col min="12547" max="12547" width="15.6640625" bestFit="1" customWidth="1"/>
    <col min="12549" max="12549" width="21.44140625" bestFit="1" customWidth="1"/>
    <col min="12793" max="12793" width="5" customWidth="1"/>
    <col min="12794" max="12794" width="22" bestFit="1" customWidth="1"/>
    <col min="12795" max="12795" width="8.88671875" bestFit="1" customWidth="1"/>
    <col min="12796" max="12796" width="116.88671875" bestFit="1" customWidth="1"/>
    <col min="12797" max="12797" width="8.44140625" customWidth="1"/>
    <col min="12798" max="12798" width="9.88671875" bestFit="1" customWidth="1"/>
    <col min="12799" max="12799" width="16.109375" bestFit="1" customWidth="1"/>
    <col min="12800" max="12801" width="15.6640625" customWidth="1"/>
    <col min="12803" max="12803" width="15.6640625" bestFit="1" customWidth="1"/>
    <col min="12805" max="12805" width="21.44140625" bestFit="1" customWidth="1"/>
    <col min="13049" max="13049" width="5" customWidth="1"/>
    <col min="13050" max="13050" width="22" bestFit="1" customWidth="1"/>
    <col min="13051" max="13051" width="8.88671875" bestFit="1" customWidth="1"/>
    <col min="13052" max="13052" width="116.88671875" bestFit="1" customWidth="1"/>
    <col min="13053" max="13053" width="8.44140625" customWidth="1"/>
    <col min="13054" max="13054" width="9.88671875" bestFit="1" customWidth="1"/>
    <col min="13055" max="13055" width="16.109375" bestFit="1" customWidth="1"/>
    <col min="13056" max="13057" width="15.6640625" customWidth="1"/>
    <col min="13059" max="13059" width="15.6640625" bestFit="1" customWidth="1"/>
    <col min="13061" max="13061" width="21.44140625" bestFit="1" customWidth="1"/>
    <col min="13305" max="13305" width="5" customWidth="1"/>
    <col min="13306" max="13306" width="22" bestFit="1" customWidth="1"/>
    <col min="13307" max="13307" width="8.88671875" bestFit="1" customWidth="1"/>
    <col min="13308" max="13308" width="116.88671875" bestFit="1" customWidth="1"/>
    <col min="13309" max="13309" width="8.44140625" customWidth="1"/>
    <col min="13310" max="13310" width="9.88671875" bestFit="1" customWidth="1"/>
    <col min="13311" max="13311" width="16.109375" bestFit="1" customWidth="1"/>
    <col min="13312" max="13313" width="15.6640625" customWidth="1"/>
    <col min="13315" max="13315" width="15.6640625" bestFit="1" customWidth="1"/>
    <col min="13317" max="13317" width="21.44140625" bestFit="1" customWidth="1"/>
    <col min="13561" max="13561" width="5" customWidth="1"/>
    <col min="13562" max="13562" width="22" bestFit="1" customWidth="1"/>
    <col min="13563" max="13563" width="8.88671875" bestFit="1" customWidth="1"/>
    <col min="13564" max="13564" width="116.88671875" bestFit="1" customWidth="1"/>
    <col min="13565" max="13565" width="8.44140625" customWidth="1"/>
    <col min="13566" max="13566" width="9.88671875" bestFit="1" customWidth="1"/>
    <col min="13567" max="13567" width="16.109375" bestFit="1" customWidth="1"/>
    <col min="13568" max="13569" width="15.6640625" customWidth="1"/>
    <col min="13571" max="13571" width="15.6640625" bestFit="1" customWidth="1"/>
    <col min="13573" max="13573" width="21.44140625" bestFit="1" customWidth="1"/>
    <col min="13817" max="13817" width="5" customWidth="1"/>
    <col min="13818" max="13818" width="22" bestFit="1" customWidth="1"/>
    <col min="13819" max="13819" width="8.88671875" bestFit="1" customWidth="1"/>
    <col min="13820" max="13820" width="116.88671875" bestFit="1" customWidth="1"/>
    <col min="13821" max="13821" width="8.44140625" customWidth="1"/>
    <col min="13822" max="13822" width="9.88671875" bestFit="1" customWidth="1"/>
    <col min="13823" max="13823" width="16.109375" bestFit="1" customWidth="1"/>
    <col min="13824" max="13825" width="15.6640625" customWidth="1"/>
    <col min="13827" max="13827" width="15.6640625" bestFit="1" customWidth="1"/>
    <col min="13829" max="13829" width="21.44140625" bestFit="1" customWidth="1"/>
    <col min="14073" max="14073" width="5" customWidth="1"/>
    <col min="14074" max="14074" width="22" bestFit="1" customWidth="1"/>
    <col min="14075" max="14075" width="8.88671875" bestFit="1" customWidth="1"/>
    <col min="14076" max="14076" width="116.88671875" bestFit="1" customWidth="1"/>
    <col min="14077" max="14077" width="8.44140625" customWidth="1"/>
    <col min="14078" max="14078" width="9.88671875" bestFit="1" customWidth="1"/>
    <col min="14079" max="14079" width="16.109375" bestFit="1" customWidth="1"/>
    <col min="14080" max="14081" width="15.6640625" customWidth="1"/>
    <col min="14083" max="14083" width="15.6640625" bestFit="1" customWidth="1"/>
    <col min="14085" max="14085" width="21.44140625" bestFit="1" customWidth="1"/>
    <col min="14329" max="14329" width="5" customWidth="1"/>
    <col min="14330" max="14330" width="22" bestFit="1" customWidth="1"/>
    <col min="14331" max="14331" width="8.88671875" bestFit="1" customWidth="1"/>
    <col min="14332" max="14332" width="116.88671875" bestFit="1" customWidth="1"/>
    <col min="14333" max="14333" width="8.44140625" customWidth="1"/>
    <col min="14334" max="14334" width="9.88671875" bestFit="1" customWidth="1"/>
    <col min="14335" max="14335" width="16.109375" bestFit="1" customWidth="1"/>
    <col min="14336" max="14337" width="15.6640625" customWidth="1"/>
    <col min="14339" max="14339" width="15.6640625" bestFit="1" customWidth="1"/>
    <col min="14341" max="14341" width="21.44140625" bestFit="1" customWidth="1"/>
    <col min="14585" max="14585" width="5" customWidth="1"/>
    <col min="14586" max="14586" width="22" bestFit="1" customWidth="1"/>
    <col min="14587" max="14587" width="8.88671875" bestFit="1" customWidth="1"/>
    <col min="14588" max="14588" width="116.88671875" bestFit="1" customWidth="1"/>
    <col min="14589" max="14589" width="8.44140625" customWidth="1"/>
    <col min="14590" max="14590" width="9.88671875" bestFit="1" customWidth="1"/>
    <col min="14591" max="14591" width="16.109375" bestFit="1" customWidth="1"/>
    <col min="14592" max="14593" width="15.6640625" customWidth="1"/>
    <col min="14595" max="14595" width="15.6640625" bestFit="1" customWidth="1"/>
    <col min="14597" max="14597" width="21.44140625" bestFit="1" customWidth="1"/>
    <col min="14841" max="14841" width="5" customWidth="1"/>
    <col min="14842" max="14842" width="22" bestFit="1" customWidth="1"/>
    <col min="14843" max="14843" width="8.88671875" bestFit="1" customWidth="1"/>
    <col min="14844" max="14844" width="116.88671875" bestFit="1" customWidth="1"/>
    <col min="14845" max="14845" width="8.44140625" customWidth="1"/>
    <col min="14846" max="14846" width="9.88671875" bestFit="1" customWidth="1"/>
    <col min="14847" max="14847" width="16.109375" bestFit="1" customWidth="1"/>
    <col min="14848" max="14849" width="15.6640625" customWidth="1"/>
    <col min="14851" max="14851" width="15.6640625" bestFit="1" customWidth="1"/>
    <col min="14853" max="14853" width="21.44140625" bestFit="1" customWidth="1"/>
    <col min="15097" max="15097" width="5" customWidth="1"/>
    <col min="15098" max="15098" width="22" bestFit="1" customWidth="1"/>
    <col min="15099" max="15099" width="8.88671875" bestFit="1" customWidth="1"/>
    <col min="15100" max="15100" width="116.88671875" bestFit="1" customWidth="1"/>
    <col min="15101" max="15101" width="8.44140625" customWidth="1"/>
    <col min="15102" max="15102" width="9.88671875" bestFit="1" customWidth="1"/>
    <col min="15103" max="15103" width="16.109375" bestFit="1" customWidth="1"/>
    <col min="15104" max="15105" width="15.6640625" customWidth="1"/>
    <col min="15107" max="15107" width="15.6640625" bestFit="1" customWidth="1"/>
    <col min="15109" max="15109" width="21.44140625" bestFit="1" customWidth="1"/>
    <col min="15353" max="15353" width="5" customWidth="1"/>
    <col min="15354" max="15354" width="22" bestFit="1" customWidth="1"/>
    <col min="15355" max="15355" width="8.88671875" bestFit="1" customWidth="1"/>
    <col min="15356" max="15356" width="116.88671875" bestFit="1" customWidth="1"/>
    <col min="15357" max="15357" width="8.44140625" customWidth="1"/>
    <col min="15358" max="15358" width="9.88671875" bestFit="1" customWidth="1"/>
    <col min="15359" max="15359" width="16.109375" bestFit="1" customWidth="1"/>
    <col min="15360" max="15361" width="15.6640625" customWidth="1"/>
    <col min="15363" max="15363" width="15.6640625" bestFit="1" customWidth="1"/>
    <col min="15365" max="15365" width="21.44140625" bestFit="1" customWidth="1"/>
    <col min="15609" max="15609" width="5" customWidth="1"/>
    <col min="15610" max="15610" width="22" bestFit="1" customWidth="1"/>
    <col min="15611" max="15611" width="8.88671875" bestFit="1" customWidth="1"/>
    <col min="15612" max="15612" width="116.88671875" bestFit="1" customWidth="1"/>
    <col min="15613" max="15613" width="8.44140625" customWidth="1"/>
    <col min="15614" max="15614" width="9.88671875" bestFit="1" customWidth="1"/>
    <col min="15615" max="15615" width="16.109375" bestFit="1" customWidth="1"/>
    <col min="15616" max="15617" width="15.6640625" customWidth="1"/>
    <col min="15619" max="15619" width="15.6640625" bestFit="1" customWidth="1"/>
    <col min="15621" max="15621" width="21.44140625" bestFit="1" customWidth="1"/>
    <col min="15865" max="15865" width="5" customWidth="1"/>
    <col min="15866" max="15866" width="22" bestFit="1" customWidth="1"/>
    <col min="15867" max="15867" width="8.88671875" bestFit="1" customWidth="1"/>
    <col min="15868" max="15868" width="116.88671875" bestFit="1" customWidth="1"/>
    <col min="15869" max="15869" width="8.44140625" customWidth="1"/>
    <col min="15870" max="15870" width="9.88671875" bestFit="1" customWidth="1"/>
    <col min="15871" max="15871" width="16.109375" bestFit="1" customWidth="1"/>
    <col min="15872" max="15873" width="15.6640625" customWidth="1"/>
    <col min="15875" max="15875" width="15.6640625" bestFit="1" customWidth="1"/>
    <col min="15877" max="15877" width="21.44140625" bestFit="1" customWidth="1"/>
    <col min="16121" max="16121" width="5" customWidth="1"/>
    <col min="16122" max="16122" width="22" bestFit="1" customWidth="1"/>
    <col min="16123" max="16123" width="8.88671875" bestFit="1" customWidth="1"/>
    <col min="16124" max="16124" width="116.88671875" bestFit="1" customWidth="1"/>
    <col min="16125" max="16125" width="8.44140625" customWidth="1"/>
    <col min="16126" max="16126" width="9.88671875" bestFit="1" customWidth="1"/>
    <col min="16127" max="16127" width="16.109375" bestFit="1" customWidth="1"/>
    <col min="16128" max="16129" width="15.6640625" customWidth="1"/>
    <col min="16131" max="16131" width="15.6640625" bestFit="1" customWidth="1"/>
    <col min="16133" max="16133" width="21.44140625" bestFit="1" customWidth="1"/>
  </cols>
  <sheetData>
    <row r="1" spans="1:12" ht="21" x14ac:dyDescent="0.3">
      <c r="A1" s="41"/>
      <c r="B1" s="42"/>
      <c r="C1" s="204" t="s">
        <v>3</v>
      </c>
      <c r="D1" s="205"/>
      <c r="E1" s="205"/>
      <c r="F1" s="205"/>
      <c r="G1" s="205"/>
      <c r="H1" s="205"/>
      <c r="I1" s="205"/>
      <c r="J1" s="205"/>
      <c r="K1" s="205"/>
      <c r="L1" s="206"/>
    </row>
    <row r="2" spans="1:12" ht="21" x14ac:dyDescent="0.3">
      <c r="A2" s="43"/>
      <c r="B2" s="44"/>
      <c r="C2" s="207" t="s">
        <v>4</v>
      </c>
      <c r="D2" s="208"/>
      <c r="E2" s="208"/>
      <c r="F2" s="208"/>
      <c r="G2" s="208"/>
      <c r="H2" s="208"/>
      <c r="I2" s="208"/>
      <c r="J2" s="208"/>
      <c r="K2" s="208"/>
      <c r="L2" s="209"/>
    </row>
    <row r="3" spans="1:12" ht="21.6" thickBot="1" x14ac:dyDescent="0.35">
      <c r="A3" s="43"/>
      <c r="B3" s="44"/>
      <c r="C3" s="210" t="s">
        <v>5</v>
      </c>
      <c r="D3" s="211"/>
      <c r="E3" s="211"/>
      <c r="F3" s="211"/>
      <c r="G3" s="211"/>
      <c r="H3" s="211"/>
      <c r="I3" s="211"/>
      <c r="J3" s="211"/>
      <c r="K3" s="211"/>
      <c r="L3" s="212"/>
    </row>
    <row r="4" spans="1:12" ht="24" customHeight="1" x14ac:dyDescent="0.3">
      <c r="A4" s="43"/>
      <c r="B4" s="44"/>
      <c r="C4" s="213" t="s">
        <v>32</v>
      </c>
      <c r="D4" s="214"/>
      <c r="E4" s="214"/>
      <c r="F4" s="214"/>
      <c r="G4" s="214"/>
      <c r="H4" s="214"/>
      <c r="I4" s="214"/>
      <c r="J4" s="214"/>
      <c r="K4" s="214"/>
      <c r="L4" s="215"/>
    </row>
    <row r="5" spans="1:12" ht="24" customHeight="1" thickBot="1" x14ac:dyDescent="0.35">
      <c r="A5" s="45"/>
      <c r="B5" s="46"/>
      <c r="C5" s="216" t="s">
        <v>43</v>
      </c>
      <c r="D5" s="217"/>
      <c r="E5" s="217"/>
      <c r="F5" s="217"/>
      <c r="G5" s="217"/>
      <c r="H5" s="217"/>
      <c r="I5" s="217"/>
      <c r="J5" s="217"/>
      <c r="K5" s="217"/>
      <c r="L5" s="218"/>
    </row>
    <row r="6" spans="1:12" ht="17.399999999999999" x14ac:dyDescent="0.3">
      <c r="B6" s="47"/>
      <c r="C6" s="48"/>
      <c r="D6" s="48"/>
      <c r="E6" s="48"/>
      <c r="F6" s="48"/>
      <c r="G6" s="48"/>
      <c r="H6" s="48"/>
      <c r="I6" s="48"/>
      <c r="J6" s="48"/>
    </row>
    <row r="7" spans="1:12" s="50" customFormat="1" ht="20.100000000000001" customHeight="1" x14ac:dyDescent="0.3">
      <c r="A7" s="225" t="s">
        <v>33</v>
      </c>
      <c r="B7" s="227" t="s">
        <v>34</v>
      </c>
      <c r="C7" s="229" t="s">
        <v>0</v>
      </c>
      <c r="D7" s="225" t="s">
        <v>12</v>
      </c>
      <c r="E7" s="221" t="s">
        <v>35</v>
      </c>
      <c r="F7" s="221"/>
      <c r="G7" s="219" t="s">
        <v>36</v>
      </c>
      <c r="H7" s="220"/>
      <c r="I7" s="221" t="s">
        <v>44</v>
      </c>
      <c r="J7" s="219"/>
      <c r="K7" s="221" t="s">
        <v>37</v>
      </c>
      <c r="L7" s="221"/>
    </row>
    <row r="8" spans="1:12" s="50" customFormat="1" ht="20.100000000000001" customHeight="1" x14ac:dyDescent="0.3">
      <c r="A8" s="226"/>
      <c r="B8" s="228"/>
      <c r="C8" s="230"/>
      <c r="D8" s="226"/>
      <c r="E8" s="49" t="s">
        <v>38</v>
      </c>
      <c r="F8" s="51" t="s">
        <v>39</v>
      </c>
      <c r="G8" s="64" t="s">
        <v>38</v>
      </c>
      <c r="H8" s="69" t="s">
        <v>39</v>
      </c>
      <c r="I8" s="49" t="s">
        <v>38</v>
      </c>
      <c r="J8" s="51" t="s">
        <v>39</v>
      </c>
      <c r="K8" s="49" t="s">
        <v>38</v>
      </c>
      <c r="L8" s="51" t="s">
        <v>39</v>
      </c>
    </row>
    <row r="9" spans="1:12" s="50" customFormat="1" ht="30" x14ac:dyDescent="0.3">
      <c r="A9" s="52">
        <v>1</v>
      </c>
      <c r="B9" s="83" t="str">
        <f>ORÇAMENTO!B10</f>
        <v>SERVIÇOS PRELIMINARES</v>
      </c>
      <c r="C9" s="84"/>
      <c r="D9" s="85">
        <f>ORÇAMENTO!I15</f>
        <v>16316.9586</v>
      </c>
      <c r="E9" s="65">
        <v>1</v>
      </c>
      <c r="F9" s="56">
        <f>E9*D9</f>
        <v>16316.9586</v>
      </c>
      <c r="G9" s="54">
        <v>0</v>
      </c>
      <c r="H9" s="55">
        <f>G9*D9</f>
        <v>0</v>
      </c>
      <c r="I9" s="65">
        <v>0</v>
      </c>
      <c r="J9" s="56">
        <f>I9*D9</f>
        <v>0</v>
      </c>
      <c r="K9" s="65">
        <f>L9/D9</f>
        <v>1</v>
      </c>
      <c r="L9" s="56">
        <f>F9+H9+J9</f>
        <v>16316.9586</v>
      </c>
    </row>
    <row r="10" spans="1:12" s="50" customFormat="1" ht="20.100000000000001" customHeight="1" x14ac:dyDescent="0.3">
      <c r="A10" s="52">
        <v>2</v>
      </c>
      <c r="B10" s="70" t="str">
        <f>ORÇAMENTO!B16</f>
        <v>MURO</v>
      </c>
      <c r="C10" s="53">
        <v>23</v>
      </c>
      <c r="D10" s="66">
        <f>ORÇAMENTO!I26</f>
        <v>228884.729334</v>
      </c>
      <c r="E10" s="65">
        <v>0.35</v>
      </c>
      <c r="F10" s="56">
        <f>E10*D10</f>
        <v>80109.655266899994</v>
      </c>
      <c r="G10" s="54">
        <v>0.4</v>
      </c>
      <c r="H10" s="55">
        <f>G10*D10</f>
        <v>91553.891733600001</v>
      </c>
      <c r="I10" s="65">
        <v>0.25</v>
      </c>
      <c r="J10" s="56">
        <f>I10*D10</f>
        <v>57221.182333500001</v>
      </c>
      <c r="K10" s="65">
        <f>L10/D10</f>
        <v>1</v>
      </c>
      <c r="L10" s="56">
        <f t="shared" ref="L10:L11" si="0">F10+H10+J10</f>
        <v>228884.729334</v>
      </c>
    </row>
    <row r="11" spans="1:12" s="50" customFormat="1" ht="20.100000000000001" customHeight="1" x14ac:dyDescent="0.3">
      <c r="A11" s="52">
        <v>3</v>
      </c>
      <c r="B11" s="70" t="str">
        <f>ORÇAMENTO!B27</f>
        <v>DRENAGEM</v>
      </c>
      <c r="C11" s="53">
        <v>23</v>
      </c>
      <c r="D11" s="67">
        <f>ORÇAMENTO!I35</f>
        <v>49010.318256000006</v>
      </c>
      <c r="E11" s="65">
        <v>0</v>
      </c>
      <c r="F11" s="56">
        <f t="shared" ref="F11" si="1">E11*D11</f>
        <v>0</v>
      </c>
      <c r="G11" s="54">
        <v>0.2</v>
      </c>
      <c r="H11" s="55">
        <f>G11*D11</f>
        <v>9802.0636512000019</v>
      </c>
      <c r="I11" s="65">
        <v>0.8</v>
      </c>
      <c r="J11" s="56">
        <f>I11*D11</f>
        <v>39208.254604800008</v>
      </c>
      <c r="K11" s="65">
        <f>L11/D11</f>
        <v>1.0000000000000002</v>
      </c>
      <c r="L11" s="56">
        <f t="shared" si="0"/>
        <v>49010.318256000013</v>
      </c>
    </row>
    <row r="12" spans="1:12" s="50" customFormat="1" ht="20.100000000000001" customHeight="1" x14ac:dyDescent="0.3">
      <c r="A12" s="222" t="s">
        <v>40</v>
      </c>
      <c r="B12" s="223"/>
      <c r="C12" s="57"/>
      <c r="D12" s="58">
        <f>SUM(D9:D11)</f>
        <v>294212.00619000004</v>
      </c>
      <c r="E12" s="68">
        <f>F12/D12</f>
        <v>0.32774533954480556</v>
      </c>
      <c r="F12" s="61">
        <f>SUM(F9:F11)</f>
        <v>96426.613866899992</v>
      </c>
      <c r="G12" s="59">
        <f>H12/D12</f>
        <v>0.34449972554602359</v>
      </c>
      <c r="H12" s="60">
        <f>SUM(H9:H11)</f>
        <v>101355.95538480001</v>
      </c>
      <c r="I12" s="68">
        <f>J12/D12</f>
        <v>0.32775493490917074</v>
      </c>
      <c r="J12" s="61">
        <f>SUM(J9:J11)</f>
        <v>96429.436938300001</v>
      </c>
      <c r="K12" s="68">
        <f>L12/D12</f>
        <v>0.99999999999999978</v>
      </c>
      <c r="L12" s="61">
        <f>F12+H12+J12</f>
        <v>294212.00618999999</v>
      </c>
    </row>
    <row r="13" spans="1:12" s="50" customFormat="1" ht="15.6" x14ac:dyDescent="0.3">
      <c r="A13" s="74"/>
      <c r="B13" s="74"/>
      <c r="C13" s="75"/>
      <c r="D13" s="76"/>
      <c r="E13" s="77"/>
      <c r="F13" s="78"/>
      <c r="G13" s="77"/>
      <c r="H13" s="78"/>
      <c r="I13" s="77"/>
      <c r="J13" s="78"/>
      <c r="K13" s="77"/>
      <c r="L13" s="78"/>
    </row>
    <row r="14" spans="1:12" ht="74.25" customHeight="1" x14ac:dyDescent="0.3">
      <c r="A14" s="174" t="s">
        <v>1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</row>
    <row r="15" spans="1:12" ht="39" customHeight="1" x14ac:dyDescent="0.3">
      <c r="A15" s="165" t="s">
        <v>41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</row>
    <row r="16" spans="1:12" ht="15" customHeight="1" x14ac:dyDescent="0.3">
      <c r="A16" s="224" t="s">
        <v>42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</row>
    <row r="17" spans="1:12" x14ac:dyDescent="0.3">
      <c r="A17" s="62"/>
      <c r="B17" s="62"/>
      <c r="C17" s="62"/>
      <c r="D17" s="62"/>
      <c r="E17" s="62"/>
      <c r="F17" s="62"/>
      <c r="G17" s="63"/>
      <c r="H17" s="63"/>
      <c r="I17" s="63"/>
      <c r="J17" s="63"/>
    </row>
    <row r="18" spans="1:12" ht="63" customHeight="1" x14ac:dyDescent="0.3">
      <c r="A18" s="174" t="s">
        <v>1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</row>
    <row r="19" spans="1:12" ht="15" customHeight="1" x14ac:dyDescent="0.3">
      <c r="A19" s="165" t="s">
        <v>13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</row>
    <row r="20" spans="1:12" x14ac:dyDescent="0.3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1:12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</row>
    <row r="22" spans="1:12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</row>
    <row r="23" spans="1:12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2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</row>
    <row r="25" spans="1:12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</row>
    <row r="26" spans="1:12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2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</row>
    <row r="28" spans="1:12" x14ac:dyDescent="0.3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2" x14ac:dyDescent="0.3">
      <c r="A29" s="62"/>
      <c r="B29" s="62"/>
      <c r="C29" s="62"/>
      <c r="D29" s="62"/>
      <c r="E29" s="62"/>
      <c r="F29" s="62"/>
      <c r="G29" s="62"/>
      <c r="H29" s="62"/>
      <c r="I29" s="62"/>
      <c r="J29" s="62"/>
    </row>
    <row r="30" spans="1:12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2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2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</row>
  </sheetData>
  <mergeCells count="19">
    <mergeCell ref="A18:L18"/>
    <mergeCell ref="A19:L20"/>
    <mergeCell ref="G7:H7"/>
    <mergeCell ref="K7:L7"/>
    <mergeCell ref="A12:B12"/>
    <mergeCell ref="A14:L14"/>
    <mergeCell ref="A15:L15"/>
    <mergeCell ref="A16:L16"/>
    <mergeCell ref="A7:A8"/>
    <mergeCell ref="B7:B8"/>
    <mergeCell ref="C7:C8"/>
    <mergeCell ref="D7:D8"/>
    <mergeCell ref="E7:F7"/>
    <mergeCell ref="I7:J7"/>
    <mergeCell ref="C1:L1"/>
    <mergeCell ref="C2:L2"/>
    <mergeCell ref="C3:L3"/>
    <mergeCell ref="C4:L4"/>
    <mergeCell ref="C5:L5"/>
  </mergeCells>
  <pageMargins left="0.511811024" right="0.511811024" top="0.78740157499999996" bottom="0.78740157499999996" header="0.31496062000000002" footer="0.31496062000000002"/>
  <pageSetup paperSize="9" scale="8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COMPOSIÇÕES</vt:lpstr>
      <vt:lpstr>CRONOGRAMA</vt:lpstr>
      <vt:lpstr>COMPOSIÇÕES!Area_de_impressao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Paola Volpato</cp:lastModifiedBy>
  <cp:lastPrinted>2023-03-30T14:35:07Z</cp:lastPrinted>
  <dcterms:created xsi:type="dcterms:W3CDTF">2019-12-02T11:05:46Z</dcterms:created>
  <dcterms:modified xsi:type="dcterms:W3CDTF">2023-03-31T14:15:30Z</dcterms:modified>
</cp:coreProperties>
</file>